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25" activeTab="3"/>
  </bookViews>
  <sheets>
    <sheet name="prima nota" sheetId="1" r:id="rId1"/>
    <sheet name="elenco fornitori" sheetId="3" r:id="rId2"/>
    <sheet name="bilancio 2023" sheetId="2" r:id="rId3"/>
    <sheet name="tabella bilancio" sheetId="4" r:id="rId4"/>
  </sheets>
  <definedNames>
    <definedName name="_xlnm._FilterDatabase" localSheetId="0" hidden="1">'prima nota'!$A$1:$P$722</definedName>
  </definedNames>
  <calcPr calcId="125725"/>
</workbook>
</file>

<file path=xl/calcChain.xml><?xml version="1.0" encoding="utf-8"?>
<calcChain xmlns="http://schemas.openxmlformats.org/spreadsheetml/2006/main">
  <c r="D29" i="2"/>
  <c r="C29" i="4" s="1"/>
  <c r="C29" i="2"/>
  <c r="E29" s="1"/>
  <c r="B41" i="4"/>
  <c r="K670" i="1" l="1"/>
  <c r="P670" s="1"/>
  <c r="K666"/>
  <c r="P666" s="1"/>
  <c r="P657"/>
  <c r="P658"/>
  <c r="P659"/>
  <c r="P660"/>
  <c r="P661"/>
  <c r="P662"/>
  <c r="P663"/>
  <c r="P664"/>
  <c r="P665"/>
  <c r="P667"/>
  <c r="P668"/>
  <c r="P669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603" l="1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I567" l="1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561" l="1"/>
  <c r="P562"/>
  <c r="P563"/>
  <c r="P564"/>
  <c r="M538" l="1"/>
  <c r="C7" i="2" l="1"/>
  <c r="C9"/>
  <c r="C10"/>
  <c r="C11"/>
  <c r="C12"/>
  <c r="C13"/>
  <c r="C14"/>
  <c r="C15"/>
  <c r="C17"/>
  <c r="C18"/>
  <c r="C19"/>
  <c r="C20"/>
  <c r="C21"/>
  <c r="C22"/>
  <c r="C23"/>
  <c r="C24"/>
  <c r="C25"/>
  <c r="C26"/>
  <c r="C27"/>
  <c r="C28"/>
  <c r="C30"/>
  <c r="B4" i="4" s="1"/>
  <c r="C31" i="2"/>
  <c r="C32"/>
  <c r="C33"/>
  <c r="C34"/>
  <c r="C5"/>
  <c r="D6"/>
  <c r="C8" i="4" s="1"/>
  <c r="D7" i="2"/>
  <c r="C17" i="4" s="1"/>
  <c r="D8" i="2"/>
  <c r="C18" i="4" s="1"/>
  <c r="D9" i="2"/>
  <c r="D10"/>
  <c r="D11"/>
  <c r="D12"/>
  <c r="C16" i="4" s="1"/>
  <c r="D13" i="2"/>
  <c r="D14"/>
  <c r="C12" i="4" s="1"/>
  <c r="D15" i="2"/>
  <c r="C9" i="4" s="1"/>
  <c r="D16" i="2"/>
  <c r="C19" i="4" s="1"/>
  <c r="D17" i="2"/>
  <c r="C10" i="4" s="1"/>
  <c r="D18" i="2"/>
  <c r="C11" i="4" s="1"/>
  <c r="D19" i="2"/>
  <c r="C25" i="4" s="1"/>
  <c r="D20" i="2"/>
  <c r="C22" i="4" s="1"/>
  <c r="D21" i="2"/>
  <c r="C13" i="4" s="1"/>
  <c r="D22" i="2"/>
  <c r="C23" i="4" s="1"/>
  <c r="D23" i="2"/>
  <c r="C14" i="4" s="1"/>
  <c r="D24" i="2"/>
  <c r="C31" i="4" s="1"/>
  <c r="D25" i="2"/>
  <c r="D26"/>
  <c r="C28" i="4" s="1"/>
  <c r="D27" i="2"/>
  <c r="C33" i="4" s="1"/>
  <c r="D28" i="2"/>
  <c r="C27" i="4" s="1"/>
  <c r="D30" i="2"/>
  <c r="D31"/>
  <c r="D32"/>
  <c r="C26" i="4" s="1"/>
  <c r="D33" i="2"/>
  <c r="C30" i="4" s="1"/>
  <c r="D34" i="2"/>
  <c r="C32" i="4" s="1"/>
  <c r="D5" i="2"/>
  <c r="C7" i="4" s="1"/>
  <c r="P528" i="1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K528"/>
  <c r="P527"/>
  <c r="P526"/>
  <c r="P525"/>
  <c r="P524"/>
  <c r="P523"/>
  <c r="P522"/>
  <c r="P521"/>
  <c r="P520"/>
  <c r="P519"/>
  <c r="P518"/>
  <c r="P517"/>
  <c r="P516"/>
  <c r="P515"/>
  <c r="P514"/>
  <c r="P513"/>
  <c r="P512"/>
  <c r="C15" i="4" l="1"/>
  <c r="E34" i="2"/>
  <c r="K385" i="1"/>
  <c r="B3" i="4" l="1"/>
  <c r="C35"/>
  <c r="I367" i="1"/>
  <c r="P331" l="1"/>
  <c r="K321"/>
  <c r="C8" i="2" s="1"/>
  <c r="P31" i="1" l="1"/>
  <c r="I277" l="1"/>
  <c r="C16" i="2" s="1"/>
  <c r="P253" i="1" l="1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60"/>
  <c r="K237" l="1"/>
  <c r="P182" l="1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M114" l="1"/>
  <c r="C6" i="2" s="1"/>
  <c r="B6" i="4" l="1"/>
  <c r="B35" s="1"/>
  <c r="C36" s="1"/>
  <c r="D35" i="2"/>
  <c r="P99" i="1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B46" i="4" l="1"/>
  <c r="B44"/>
  <c r="I80" i="1"/>
  <c r="K76"/>
  <c r="C35" i="2" l="1"/>
  <c r="E33" l="1"/>
  <c r="E13" l="1"/>
  <c r="E32"/>
  <c r="E25"/>
  <c r="E19"/>
  <c r="E18"/>
  <c r="E12"/>
  <c r="E7"/>
  <c r="E5"/>
  <c r="E26"/>
  <c r="E20"/>
  <c r="E14"/>
  <c r="E8"/>
  <c r="E31"/>
  <c r="E24"/>
  <c r="E30"/>
  <c r="E23"/>
  <c r="E17"/>
  <c r="E28"/>
  <c r="E22"/>
  <c r="E27"/>
  <c r="E21"/>
  <c r="E15"/>
  <c r="E9"/>
  <c r="E6"/>
  <c r="E11"/>
  <c r="E10"/>
  <c r="E16"/>
  <c r="P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2"/>
  <c r="E35" i="2" l="1"/>
  <c r="F3" i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l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l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</calcChain>
</file>

<file path=xl/comments1.xml><?xml version="1.0" encoding="utf-8"?>
<comments xmlns="http://schemas.openxmlformats.org/spreadsheetml/2006/main">
  <authors>
    <author>Autore</author>
  </authors>
  <commentList>
    <comment ref="I31" author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errore nella comunicazione via mail</t>
        </r>
      </text>
    </comment>
    <comment ref="N121" author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riferita a bonifico sotto di Baldo
</t>
        </r>
      </text>
    </comment>
  </commentList>
</comments>
</file>

<file path=xl/sharedStrings.xml><?xml version="1.0" encoding="utf-8"?>
<sst xmlns="http://schemas.openxmlformats.org/spreadsheetml/2006/main" count="1606" uniqueCount="738">
  <si>
    <t>Anno di riferimento</t>
  </si>
  <si>
    <t>Data</t>
  </si>
  <si>
    <t>Descrizione</t>
  </si>
  <si>
    <t>Entrate</t>
  </si>
  <si>
    <t xml:space="preserve">Uscite </t>
  </si>
  <si>
    <t>Saldo banca</t>
  </si>
  <si>
    <t>Fornitore 1</t>
  </si>
  <si>
    <t>Fornitore 2</t>
  </si>
  <si>
    <t>Fornitore 3</t>
  </si>
  <si>
    <t>Fornitore 4</t>
  </si>
  <si>
    <t>Check</t>
  </si>
  <si>
    <t>Anno contabile</t>
  </si>
  <si>
    <t>Gelsi e talpa</t>
  </si>
  <si>
    <t>Cavola 993</t>
  </si>
  <si>
    <t>Il cortile</t>
  </si>
  <si>
    <t>Pio Bove</t>
  </si>
  <si>
    <t>Maso del Gusto</t>
  </si>
  <si>
    <t>Franchetti</t>
  </si>
  <si>
    <t>Fatourin</t>
  </si>
  <si>
    <t>Tenacia Olio</t>
  </si>
  <si>
    <t>Avicenna</t>
  </si>
  <si>
    <t>Terra e Cielo</t>
  </si>
  <si>
    <t>Mulino Farina</t>
  </si>
  <si>
    <t>TEA Natura</t>
  </si>
  <si>
    <t>Lesca</t>
  </si>
  <si>
    <t>Astra IRIS</t>
  </si>
  <si>
    <t>La fonte</t>
  </si>
  <si>
    <t>Pummarola progetto</t>
  </si>
  <si>
    <t>Fattoria La mandorla</t>
  </si>
  <si>
    <t>Poggetti noccioline</t>
  </si>
  <si>
    <t>Miele Martino</t>
  </si>
  <si>
    <t>DES</t>
  </si>
  <si>
    <t>Variomondo</t>
  </si>
  <si>
    <t>Tomasoni</t>
  </si>
  <si>
    <t>Aruba</t>
  </si>
  <si>
    <t>Asparagi Mezzago</t>
  </si>
  <si>
    <t>Tessere soci</t>
  </si>
  <si>
    <t>Donazioni</t>
  </si>
  <si>
    <t>Fabbri noci</t>
  </si>
  <si>
    <t>Centro costo</t>
  </si>
  <si>
    <t>Uscite</t>
  </si>
  <si>
    <t>Differenza</t>
  </si>
  <si>
    <t>Importo</t>
  </si>
  <si>
    <t>Fattura pagata</t>
  </si>
  <si>
    <t>Riporto anno precedente</t>
  </si>
  <si>
    <t>VOSTRA DISPOSIZ.  Bon.000112321 Imp.666,44 Ben.Az.agr. Franchetti D Cau.Saldo vs fatture n. 33 e 1</t>
  </si>
  <si>
    <t>COMMIS/SPESE      Bon.000112321 +Com. 0,25 Ben.Az.agr. Franchetti D Cau.Saldo vs fatture n. 33 e 1</t>
  </si>
  <si>
    <t>BONIF. VS FAVORE  LORENZA FULLIN Tomasoni</t>
  </si>
  <si>
    <t>BONIF. VS FAVORE  MARTIN LOREDANA SOTTURA VALERI Ordine Tomasoni Gennaio</t>
  </si>
  <si>
    <t>BONIF. VS FAVORE  LORENZA FULLIN i gelsi e la talpa</t>
  </si>
  <si>
    <t>BONIF. VS FAVORE  ALLARI CHIARA Tomasoni gen 23</t>
  </si>
  <si>
    <t>BONIF. VS FAVORE  RUGGERI GIAN LUIGI, COLOMBO EM gelsi talpa gigi</t>
  </si>
  <si>
    <t>BONIF. VS FAVORE  CECCHINELLI GIOVANNA MARIA S.DO TOMASONI euro 52,15 CECCHINELLI G.</t>
  </si>
  <si>
    <t>BONIF. VS FAVORE  CARELLI PAOLA GUERRA PIER LUIG Carelli Paola, acquisto 3 casse arance mese genna</t>
  </si>
  <si>
    <t>BONIF. VS FAVORE  CASALI FRANCESCA SACCAVINO EMA Saldo acquisto I GELSI E LA TALPA</t>
  </si>
  <si>
    <t>BONIFICO          DORINI MASSIMO olio</t>
  </si>
  <si>
    <t>BONIFICO          SCALABRINI GIULIANA acquisto Olio Evo - dicembre 2022</t>
  </si>
  <si>
    <t>BONIF. VS FAVORE  ROSSIN DOMITILLA rossin domitilla olio</t>
  </si>
  <si>
    <t>BONIF. VS FAVORE  MARTIN LOREDANA SOTTURA VALERI ordine il Cortile euro 423,45 +ordine Franchetti</t>
  </si>
  <si>
    <t>BONIF. VS FAVORE  CARELLI PAOLA GUERRA PIER LUIG Carelli Paola, acquisto 10 latte olio evo da 3lit</t>
  </si>
  <si>
    <t>BONIF. VS FAVORE  PIVA NIVES-MANFREDINI EDOARDO gelsi e talpa polli il cortile mele franchetti</t>
  </si>
  <si>
    <t>BONIF. VS FAVORE  PAOLA MERATI Acquisto olio</t>
  </si>
  <si>
    <t>BONIF. VS FAVORE  GHEZZI PAOLO MARIA,BEZZI RAFFA ordine Olio EVO -Referente Emanuele Saccavino</t>
  </si>
  <si>
    <t>BONIF. VS FAVORE  SIMONINI MASSIMO LAVEZZARI ROS Ord. mele Franchetti</t>
  </si>
  <si>
    <t>BONIF. VS FAVORE  PIAZZI LUCA, SARCHI MARIA TERE Ordine Il cortile</t>
  </si>
  <si>
    <t>BONIF. VS FAVORE  SUMAN EMANUELA mele, limoni 24.50 e pollo 33.81</t>
  </si>
  <si>
    <t>BONIF. VS FAVORE  BRUNI DINO E RUGGERI RITA MARI ordine polli e mele gennaio</t>
  </si>
  <si>
    <t>BONIFICO          DORINI MASSIMO olio II</t>
  </si>
  <si>
    <t>BONIF. VS FAVORE  RUGGERI GIAN LUIGI, COLOMBO EM mele e polli gigi</t>
  </si>
  <si>
    <t>BONIF. VS FAVORE  RASO CARLO CERATI DANIELA Pagamento olio</t>
  </si>
  <si>
    <t>BONIFICO          UNLAND NORBERT, FIO Ord. gennaio Tomasoni, olio, polli, Franchetti</t>
  </si>
  <si>
    <t>BONIF. VS FAVORE  VOLONTE LUISA CARLA, FERRARI D pagamento polli ( Il cortile) 88.90 e mele Franch</t>
  </si>
  <si>
    <t>BONIF. VS FAVORE  GIBIN DIEGO OLIO 268 MELE 15,20</t>
  </si>
  <si>
    <t>BONIF. VS FAVORE  CASALI FRANCESCA SACCAVINO EMA Saldo acquisti olio e mele</t>
  </si>
  <si>
    <t>BONIFICO          Bon.000193461 Imp.472,00 Ben.SOCIETA'  AGRICOLA I Cau.Saldo ordine GAS Limbiate</t>
  </si>
  <si>
    <t>BONIF. VS FAVORE  CECCHINELLI GIOVANNA MARIA S.DO OLIO EVO UMBRO CECCHINELLI G.</t>
  </si>
  <si>
    <t>BONIF. VS FAVORE  TOMASELLA TIZIANO FONTOLAN MAR PAGAMENTO ORDINE POLLAME IL CORTILE FONTOLAN MARA</t>
  </si>
  <si>
    <t>BONIF. VS FAVORE  PIVA NIVES-MANFREDINI EDOARDO olio tenacia</t>
  </si>
  <si>
    <t>VOSTRA DISPOSIZ.  Bon.000200687 Imp.1.073,60 Ben.Vigano Angelo az. ag Cau.Saldo vs fattura n. 4 de</t>
  </si>
  <si>
    <t>COMMIS/SPESE      Bon.000200687 +Com. 0,25 Ben.Vigano Angelo az. ag Cau.Saldo vs fattura n. 4 del</t>
  </si>
  <si>
    <t>Spese bancarie</t>
  </si>
  <si>
    <t>BONIF. VS FAVORE  PIURI VIVIANA Tomasoni 28,85 + Polli 174,80</t>
  </si>
  <si>
    <t>VOSTRA DISPOSIZ.  Bon.000253196 Imp.455,61 Ben.Az.agr. Franchetti D Cau.Saldo vs fatture n. 6 e 8</t>
  </si>
  <si>
    <t>BONIFICO          Bon.000253195 Imp.163,89 Ben.TOMASONI FRATELLI S. Cau.Saldo ordine GAS Limbiate</t>
  </si>
  <si>
    <t>COMMIS/SPESE      Bon.000253196 +Com. 0,25 Ben.Az.agr. Franchetti D Cau.Saldo vs fatture n. 6 e 8</t>
  </si>
  <si>
    <t>BONIF. VS FAVORE  BRAGLIA PAOLO, CARMAGNOLA LIND tessera 2023 Braglia Paolo</t>
  </si>
  <si>
    <t>BONIF. VS FAVORE  LUCARIELLO GIULIA E MARTINELLI saldo ordine polli Natale- Martinelli</t>
  </si>
  <si>
    <t>BONIF. VS FAVORE  CASALI FRANCESCA SACCAVINO EMA Saldo acquisto I GELSI E LA TALPA e tessera socio</t>
  </si>
  <si>
    <t>BONIF. VS FAVORE  GUARNERI TIZIANA TESERAMENTO 2023 GUARNERI TIZIANA</t>
  </si>
  <si>
    <t>BONIF. VS FAVORE  MANDREOLI CORRADO SASSARO OLGA gelsi e tessere gas mandreoli/sassaro</t>
  </si>
  <si>
    <t>BONIF. VS FAVORE  PIVA NIVES-MANFREDINI EDOARDO prodotti siciliani e tessera gas limbiate</t>
  </si>
  <si>
    <t>VOSTRA DISPOSIZ.  Bon.000310132 Imp.4.840,16 Ben.Societa agricola Ten Cau.Saldo vs fattura n. 2 de</t>
  </si>
  <si>
    <t>COMMIS/SPESE      Bon.000310132 +Com. 0,25 Ben.Societa agricola Ten Cau.Saldo vs fattura n. 2 del</t>
  </si>
  <si>
    <t>BONIF. VS FAVORE  LORENZA FULLIN I gelsi e la talpa</t>
  </si>
  <si>
    <t>BONIF. VS FAVORE  RUGGERI GIAN LUIGI, COLOMBO EM gigi gelsi 47 + tessera 12</t>
  </si>
  <si>
    <t>BONIF. VS FAVORE  ALLARI CHIARA QUOTA SOCIALE 2023</t>
  </si>
  <si>
    <t>BONIFICO A VOSTRO FAVORE VILLA AMBROGIO, PIVA NADIA iscrizione Piva Nadia</t>
  </si>
  <si>
    <t>GIROCONTO Bon.000350068 Imp.406,90 Ben.SOCIETA   AGRICOLA I Ca u.Saldo ordine del 15 02 23</t>
  </si>
  <si>
    <t>GIROCONTO Bon.000350067 Imp.80,00 Ben.COMITATO VERSO IL DI Cau .Quota associativa 2022 GAS</t>
  </si>
  <si>
    <t>BONIFICO A VOSTRO FAVORE CATTAFI MAURIZIO ROSARIO E BIZ Tesseramento 2023 di Cattafi Maurizio</t>
  </si>
  <si>
    <t>BONIFICO A VOSTRO FAVORE CARRATTA ROBERTA Rinnovo tessera Carratta Roberta x Gas Limbiate</t>
  </si>
  <si>
    <t>BONIFICO A VOSTRO FAVORE MARTIN LOREDANA SOTTURA VALERI ordine Tomasoni euro 20,93 + ordine Adesso Pasta</t>
  </si>
  <si>
    <t>BONIFICO A VOSTRO FAVORE ALLARI CHIARA Data Regolamento: 06/03/23 Coord.Ordinante: IT50 L035 8901 6000 1057 0495 610 Banca Ordinante: 03589/01601-BKRAITMM Cro: 2303021550389711480160033260IT20634 Note: 81,50 pasta 15,85 Tomasoni Id.Ordinante: CA95975BD Id.Operazione: NOTPROVIDED</t>
  </si>
  <si>
    <t>BONIFICO VS. FAVORE SCALABRINI GIULIANA Data Accredito: 07/03/23 Coord.Ordinante: IT78 A050 1801 6000 0001 1254 364 Cro: 28000660104 Note: TESSERAMENTO 2023</t>
  </si>
  <si>
    <t>BONIFICO A VOSTRO FAVORE CAMERIN FABIO, SCIRE' STEFANIA Data Regolamento: 07/03/23 Coord.Ordinante: IT63 Y030 6234 2100 0000 1295 916 Banca Ordinante: 03062/34210-MEDBITMM Cro: 0000028481106708483421034210IT Note: TERRA CIELO CAMERIN Id.Ordinante: MEDBITMMXXX Id.Operazione: NOT PROVIDED</t>
  </si>
  <si>
    <t>BONIFICO A VOSTRO FAVORE CAMERIN FABIO, SCIRE' STEFANIA Data Regolamento: 07/03/23 Coord.Ordinante: IT63 Y030 6234 2100 0000 1295 916 Banca Ordinante: 03062/34210-MEDBITMM Cro: 0000028484697901483421034210IT Note: TESSERA GAS 2023 CAMERIN-SCIRE Id.Ordinante: MEDBITMMXXX Id.Operazione: NOT PROVIDED</t>
  </si>
  <si>
    <t>BONIFICO A VOSTRO FAVORE CECCHINELLI GIOVANNA MARIA Data Regolamento: 07/03/23 Coord.Ordinante: IT09 V030 6933 2601 0000 0006 174 Banca Ordinante: 01010/03466-BCITITMM Cro: 0306947157518402483326033260IT Note: S.DO TOMASONI, TESSERA 2023 CECCHINELLI G. Id.Operazione: NOTPROVIDED</t>
  </si>
  <si>
    <t>BONIFICO A VOSTRO FAVORE COLLU DAVIDE E GUARNERI TIZIANA Data Regolamento: 10/03/23 Coord.Ordinante: IT04 H030 1503 2000 0000 0286 755 Banca Ordinante: 03015/03200-FEBIITM1 Cro: 2303082223175597480320033880IT Note: pag.to ordine carne pio Boves 03.23 Tiziana 1 e 2 Id.Operazione: NOT PROVIDED</t>
  </si>
  <si>
    <t>BONIFICO A VOSTRO FAVORE PAOLA MERATI Data Regolamento: 10/03/23 Coord.Ordinante: IT66 X034 7501 605C C001 0248 728 Banca Ordinante: 03475/01605-INGBITD1 Cro: 12013093704 Note: Pio Bove Paola e Marco, La Terra ed il Cielo P aola, tessere 2023 Paola e Marco Merati Id.Ordinante: INGBITD1XXX Id.Operazione: NOTPROVIDED Id.Beneficiario: ETICIT22XXX</t>
  </si>
  <si>
    <t>BONIFICO A VOSTRO FAVORE PIVA NIVES-MANFREDINI EDOARDO Data Regolamento: 10/03/23 Coord.Ordinante: IT32 E076 0101 6000 0001 7527 219 Banca Ordinante: 07601/22105-BPPIITRR Cro: EA23030935330182480160033260IT Note: carne pio Bove pasta terra e cielo Id.Ordinante: BPPIITRR Id.Operazione: NOT PROVIDED Id.Beneficiario: ETICIT22002</t>
  </si>
  <si>
    <t>BONIFICO A VOSTRO FAVORE GHEZZI PAOLO MARIA,BEZZI RAFFAELLA Data Regolamento: 10/03/23 Coord.Ordinante: IT32 Q020 0833 2610 0000 4699 733 Banca Ordinante: 01020/02080-UNCRITMM Cro: 1101230680678291 Note: Pasta la terra e il cielo -ordine Telma Id.Operazione: NOTPROVIDED</t>
  </si>
  <si>
    <t>BONIFICO A VOSTRO FAVORE GHEZZI PAOLO MARIA,BEZZI RAFFAELLA Data Regolamento: 10/03/23 Coord.Ordinante: IT32 Q020 0833 2610 0000 4699 733 Banca Ordinante: 01020/02080-UNCRITMM Cro: 1101230680678871 Note: Tesseramento 2023 Id.Operazione: NOTPROVIDED</t>
  </si>
  <si>
    <t>BONIFICO A VOSTRO FAVORE FAVARETTO VIVIANA SARA PAPASODARO MARCO Data Regolamento: 10/03/23 Coord.Ordinante: IT10 Q030 6933 2601 0000 0003 177 Banca Ordinante: 01010/03466-BCITITMM Cro: 0306947310447209483326033260IT Note: pio bove marzo 23 Viviana Favaretto Id.Operazione: NOTPROVIDED</t>
  </si>
  <si>
    <t>BONIFICO A VOSTRO FAVORE PIAZZI LUCA, SARCHI MARIA TERESA Data Regolamento: 10/03/23 Coord.Ordinante: IT70 D050 3432 3800 0000 0013 370 Banca Ordinante: 03336/03202-BAPPIT22 Cro: 5034003768623068483238032380IT Note: Carne Pio bove + tessera Id.Operazione: NOTPROVIDED</t>
  </si>
  <si>
    <t>BONIFICO A VOSTRO FAVORE CASALI FRANCESCA SACCAVINO EMANUELE Data Regolamento: 10/03/23 Coord.Ordinante: IT10 Q030 6933 2600 0000 3697 136 Banca Ordinante: 01010/03466-BCITITMM Cro: 0306947301215303483326033260IT Note: Saldo acquisti Tomasoni e Pio Bove mese di Mar zo Id.Operazione: NOTPROVIDED</t>
  </si>
  <si>
    <t>BONIFICO A VOSTRO FAVORE RASO CARLO CERATI DANIELA Data Regolamento: 10/03/23 Coord.Ordinante: IT42 W030 6932 4101 0000 0003 629 Banca Ordinante: 01010/03466-BCITITMM Cro: 0306947320601610483241033260IT Note: spese e tessera Id.Operazione: NOTPROVIDED</t>
  </si>
  <si>
    <t>BONIFICO A VOSTRO FAVORE CATTAFI MAURIZIO ROSARIO E BIZZARRO COS Data Regolamento: 10/03/23 Coord.Ordinante: IT84 O053 8720 4000 0000 2387 206 Banca Ordinante: 05387/02400-BPMOIT22 Cro: 230686063546567-482040033260IT05387 Note: Ordine pasta la terra e il cielo Marzo 2023 di Cattafi Maurizio Id.Operazione: NOTPROVIDED</t>
  </si>
  <si>
    <t>BONIFICO VS. FAVORE UNLAND NORBERT, FIORE MARIA TELMA Data Accredito: 10/03/23 Coord.Ordinante: IT58 X050 1812 1000 0001 6956 161 Cro: 28001526712 Note: TESSERAMENTO 12 + PASTA TERRA E CIELO 581,76</t>
  </si>
  <si>
    <t>BONIFICO A VOSTRO FAVORE MANFREDINI SIMONA MARINA OGLIARI LUCA L Data Regolamento: 13/03/23 Coord.Ordinante: IT98 J030 6933 2601 0000 0090 038 Banca Ordinante: 01010/03466-BCITITMM Cro: 0306947362409900483326001600IT Note: Tesseramento 2023 - Manfredini Simona Id.Operazione: NOTPROVIDED</t>
  </si>
  <si>
    <t>BONIFICO A VOSTRO FAVORE CARELLI PAOLA GUERRA PIER LUIGI Data Regolamento: 13/03/23 Coord.Ordinante: IT46 N030 6933 2600 0000 4931 179 Banca Ordinante: 01010/03466-BCITITMM Cro: 0306947364259106483326033260IT Note: Ordine Pio Bove - Carelli Paola 69,35 - Guerra Pier Luigi 48,60 + Rinnovo tessere soci (12,00+12,0 Id.Operazione: NOTPROVIDED</t>
  </si>
  <si>
    <t>VS DISPOSIZIONE DI BONIFICO BIOCASEIFICIO TOMASONI DI TOMASONI MASS Bonifico Disposto in: Internet Coor.Benef.: IT21 N050 1811 2000 0001 1236 106 Data Ordine: 13/03/23 Data Accredito: 13/03/23 Cro: 28001923805 SALDO ORDINE GAS LIMBIATE 1/3/23</t>
  </si>
  <si>
    <t>BONIFICO A VOSTRO FAVORE CLAUDIA TESSARI Data Regolamento: 14/03/23 Coord.Ordinante: IT07 Q034 7501 605C C001 1167 741 Banca Ordinante: 03475/01605-INGBITD1 Cro: 12034847500 Note: tesseramento annuale Id.Ordinante: INGBITD1XXX Id.Operazione: NOTPROVIDED Id.Beneficiario: ETICIT22XXX</t>
  </si>
  <si>
    <t>BONIFICO A VOSTRO FAVORE MARTIN LOREDANA SOTTURA VALERIANO Data Regolamento: 14/03/23 Coord.Ordinante: IT20 Z076 0101 6000 0006 1302 428 Banca Ordinante: 07601/22105-BPPIITRR Cro: EA23031137356902480160033820IT Note: Ordine Pio Bove, tot. Loredana 1-2-3 euro 159, 63 + tessera GAS 2023 euro 12 Id.Ordinante: BPPIITRR Id.Operazione: NOT PROVIDED Id.Beneficiario: ETICIT22002</t>
  </si>
  <si>
    <t>BONIFICO A VOSTRO FAVORE RUGGERI GIAN LUIGI, COLOMBO EMILIA Data Regolamento: 14/03/23 Coord.Ordinante: IT92 S050 3433 2600 0000 0022 143 Banca Ordinante: 03336/03202-BAPPIT22 Cro: 5034007825663072483326033260IT Note: mele gigi Id.Operazione: NOTPROVIDED</t>
  </si>
  <si>
    <t>BONIFICO A VOSTRO FAVORE VOLONTE LUISA CARLA, FERRARI DARIO Data Regolamento: 14/03/23 Coord.Ordinante: IT29 L050 3433 2600 0000 0021 997 Banca Ordinante: 03336/03202-BAPPIT22 Cro: 5034000171753070483326033260IT Note: pasta terra e cielo euro 86,35 carne pio bove euro 104 mele Maso euro 17,10 rinnovo tessera 12 Id.Operazione: NOTPROVIDED</t>
  </si>
  <si>
    <t>BONIFICO A VOSTRO FAVORE PEAFRINI FAUSTO ETTORE, MARANI MARIA CR Data Regolamento: 14/03/23 Coord.Ordinante: IT67 P050 3433 2600 0000 0025 675 Banca Ordinante: 03336/03202-BAPPIT22 Cro: 5034005959883069483326033260IT Note: ordine pasta terra e cielo Id.Operazione: NOTPROVIDED</t>
  </si>
  <si>
    <t>BONIFICO A VOSTRO FAVORE TOPPI MARIA FABRIZIA, BINACCHI GIANNI M Data Regolamento: 14/03/23 Coord.Ordinante: IT56 I050 3433 2600 0000 0001 798 Banca Ordinante: 03336/03202-BAPPIT22 Cro: 5034000701853070483326033260IT Note: ordine Pio Bove 92,50 + ordine mele Maso 34,30 + tessera 12,00 di Binacchi Id.Operazione: NOTPROVIDED</t>
  </si>
  <si>
    <t>BONIFICO A VOSTRO FAVORE OPPO ENRICO RODELLA PAOLA Data Regolamento: 14/03/23 Coord.Ordinante: IT64 C030 6901 7911 0000 0000 822 Banca Ordinante: 01010/03466-BCITITMM Cro: 0306947413470202480160033260IT Note: Acquisto carne Rodella e tessera associativa Id.Operazione: NOTPROVIDED</t>
  </si>
  <si>
    <t>BONIFICO A VOSTRO FAVORE ALLARI CHIARA Data Regolamento: 15/03/23 Coord.Ordinante: IT50 L035 8901 6000 1057 0495 610 Banca Ordinante: 03589/01601-BKRAITMM Cro: 2303140941383243480160033260IT05391 Note: Carne Pio Bove marzo 2023 Id.Ordinante: CA95975BD Id.Operazione: NOTPROVIDED</t>
  </si>
  <si>
    <t>BONIFICO A VOSTRO FAVORE VARRA' IMMACOLATA CORVI CESARE GUGLIELM Data Regolamento: 15/03/23 Coord.Ordinante: IT31 K076 0101 6000 0004 0805 244 Banca Ordinante: 07601/22105-BPPIITRR Cro: EA23031440051076480160020100IT Note: 151 EURO SALDO CARNE 12 EURO TESSERA Id.Ordinante: BPPIITRR Id.Operazione: NOTPROVIDED Id.Beneficiario: ETICIT22002</t>
  </si>
  <si>
    <t>BONIFICO A VOSTRO FAVORE FAVARETTO VIVIANA SARA PAPASODARO MARCO Data Regolamento: 15/03/23 Coord.Ordinante: IT10 Q030 6933 2601 0000 0003 177 Banca Ordinante: 01010/03466-BCITITMM Cro: 0306947483039500483326033260IT Note: euro 83 terra e cielo euro 12 tesseramento 202 3 Viviana Favaretto Id.Operazione: NOTPROVIDED</t>
  </si>
  <si>
    <t>BONIFICO VS. FAVORE SCALABRINI GIULIANA Data Accredito: 17/03/23 Coord.Ordinante: IT78 A050 1801 6000 0001 1254 364 Cro: 28003477002 Note: PARMIGGIANO MARZO 2023</t>
  </si>
  <si>
    <t>BONIFICO VS. FAVORE DORINI MASSIMO Data Accredito: 17/03/23 Coord.Ordinante: IT71 P050 1801 6000 0001 1254 406 Cro: 28003432108 Note: PARMIGIANO + TESSERA 2023 (155 + 12)</t>
  </si>
  <si>
    <t>BONIFICO A VOSTRO FAVORE CASALI FRANCESCA SACCAVINO EMANUELE Data Regolamento: 17/03/23 Coord.Ordinante: IT10 Q030 6933 2600 0000 3697 136 Banca Ordinante: 01010/03466-BCITITMM Cro: 0306947574050607483326033260IT Note: Saldo acquisti reggiano, mele e prodotti sicil iani Id.Operazione: NOTPROVIDED</t>
  </si>
  <si>
    <t>BONIFICO A VOSTRO FAVORE MANDREOLI CORRADO SASSARO OLGA PAOLA Data Regolamento: 17/03/23 Coord.Ordinante: IT37 Q030 6933 2600 0000 3527 191 Banca Ordinante: 01010/03466-BCITITMM Cro: 0306947582583605483326033260IT Note: x gelsi e talpa Id.Operazione: NOTPROVIDED</t>
  </si>
  <si>
    <t>BONIFICO A VOSTRO FAVORE FUSI VALENTINA CORONA STEFANO Data Regolamento: 17/03/23 Coord.Ordinante: IT66 L030 6933 8800 0000 5348 106 Banca Ordinante: 01010/03466-BCITITMM Cro: 0306947581865904483388033880IT Note: Pagamento Parmigiano e Tessera GAS - Corona St efano Id.Operazione: NOTPROVIDED</t>
  </si>
  <si>
    <t>BONIFICO A VOSTRO FAVORE BRAGLIA PAOLO, CARMAGNOLA LINDA Data Regolamento: 17/03/23 Coord.Ordinante: IT08 F050 3401 7990 0000 0032 905 Banca Ordinante: 03336/03202-BAPPIT22 Cro: 5034004244283075480160001799IT Note: saldo ordine parmigiano marzo 2023 Id.Operazione: NOTPROVIDED</t>
  </si>
  <si>
    <t xml:space="preserve">COMMISSIONE </t>
  </si>
  <si>
    <t>ADDEBITO BONIFICO DA HOME BANKING LA TERRA E IL CIELO Bonifico Disposto in: Internet Coor.Benef.: IT42 H087 0537 6000 0000 0096 918 Banca Destinataria: 08705/37600-ICRAITRRJL0 Data Ordine: 17/03/23 Data Regolamento: 20/03/23 Cro: 0000028003229308480160033260IT SALDO VS FATTURA 155 DEL 23/02/23</t>
  </si>
  <si>
    <t>BONIFICO A VOSTRO FAVORE GUARNERI TIZIANA Data Regolamento: 20/03/23 Coord.Ordinante: IT04 H030 1503 2000 0000 0286 755 Banca Ordinante: 03015/03200-FEBIITM1 Cro: 2303172228781319480320033880IT Note: pagamento ordine Parmigiano 993 - 03.23 - GUAR NERI TIZIANA Id.Operazione: NOT PROVIDED</t>
  </si>
  <si>
    <t>BONIFICO A VOSTRO FAVORE PIVA NIVES-MANFREDINI EDOARDO Data Regolamento: 20/03/23 Coord.Ordinante: IT32 E076 0101 6000 0001 7527 219 Banca Ordinante: 07601/22105-BPPIITRR Cro: EA23031744772206480160033260IT Note: gelsi e talpa parmigiano mele Id.Ordinante: BPPIITRR Id.Operazione: NOT PROVIDED Id.Beneficiario: ETICIT22002</t>
  </si>
  <si>
    <t>BONIFICO A VOSTRO FAVORE LANDA DANIELE BRUNATO MARIA GABRIELLA Data Regolamento: 20/03/23 Coord.Ordinante: IT03 N030 6933 2601 0000 0004 348 Banca Ordinante: 01010/03466-BCITITMM Cro: 0306947589069911483326033260IT Note: Ordine PARMIGIANO marzo e tesseramento Id.Operazione: NOTPROVIDED</t>
  </si>
  <si>
    <t>BONIFICO A VOSTRO FAVORE RASO CARLO CERATI DANIELA Data Regolamento: 20/03/23 Coord.Ordinante: IT42 W030 6932 4101 0000 0003 629 Banca Ordinante: 01010/03466-BCITITMM Cro: 0306947610862606483241033260IT Note: pagamenti vari Id.Operazione: NOTPROVIDED</t>
  </si>
  <si>
    <t>BONIFICO A VOSTRO FAVORE CECCHINELLI GIOVANNA MARIA Data Regolamento: 20/03/23 Coord.Ordinante: IT09 V030 6933 2601 0000 0006 174 Banca Ordinante: 01010/03466-BCITITMM Cro: 0306947591111403483326033260IT Note: S.DO PIO BOVE, AVANZI TERRA E CIELO-CECCHINELL I G. Id.Operazione: NOTPROVIDED</t>
  </si>
  <si>
    <t>BONIFICO A VOSTRO FAVORE FUMAGALLI GIANCARLO, BALLADA SOLEDAD MA Data Regolamento: 20/03/23 Coord.Ordinante: IT64 Y050 3433 2600 0000 0020 654 Banca Ordinante: 03336/03202-BAPPIT22 Cro: 5034003367143076483326033260IT Note: parmigiano Ballada euro 95,00 e Tessera socio 12,00 Id.Operazione: NOTPROVIDED</t>
  </si>
  <si>
    <t>BONIFICO A VOSTRO FAVORE FLACCADORI COSTANTE LINO Data Regolamento: 20/03/23 Coord.Ordinante: IT41 C030 6933 2601 0000 0005 103 Banca Ordinante: 01010/03466-BCITITMM Cro: 0306947586690002483326033260IT Note: PARMIGIANO E TESSERA 2023 Id.Operazione: NOTPROVIDED</t>
  </si>
  <si>
    <t>BONIFICO A VOSTRO FAVORE TOPPI MARIA FABRIZIA, BINACCHI GIANNI M Data Regolamento: 20/03/23 Coord.Ordinante: IT56 I050 3433 2600 0000 0001 798 Banca Ordinante: 03336/03202-BAPPIT22 Cro: 5034003504303076483326033260IT Note: tessera 2023 per Toppi Maria Fabrizia Id.Operazione: NOTPROVIDED</t>
  </si>
  <si>
    <t>BONIFICO A VOSTRO FAVORE ALBASI SILVANA Data Regolamento: 20/03/23 Coord.Ordinante: IT22 Q050 3433 5220 0000 0030 529 Banca Ordinante: 03336/03202-BAPPIT22 Cro: 5034004023163075483352033522IT Note: ordine FRANCHETTI + rinnovo tessera Id.Operazione: NOTPROVIDED</t>
  </si>
  <si>
    <t>BONIFICO VS. FAVORE UNLAND NORBERT, FIORE MARIA TELMA Data Accredito: 20/03/23 Coord.Ordinante: IT58 X050 1812 1000 0001 6956 161 Cro: 28003753801 Note: MARZO ORDINE FRANCHETTI 79,35 E MASO DEL GUSTO 81,75</t>
  </si>
  <si>
    <t>BONIFICO VS. FAVORE UNLAND NORBERT, FIORE MARIA TELMA Data Accredito: 20/03/23 Coord.Ordinante: IT58 X050 1812 1000 0001 6956 161 Cro: 28003752905 Note: ORDINI TOMASONI FEBBR, PIO BOVE, PARMIGIANO, M ARZO,</t>
  </si>
  <si>
    <t>ADDEBITO BONIFICO DA HOME BANKING SOC. AGR. PIO BOVE Bonifico Disposto in: Internet Coor.Benef.: IT96 L056 9632 4100 0000 2440 X53 Banca Destinataria: 05696/32410-POSOIT2107J Data Ordine: 20/03/23 Data Regolamento: 21/03/23 Cro: 0000028003648905480160033260IT SALDO VS FATTURA N. 6 DEL 8/3/23</t>
  </si>
  <si>
    <t>BONIFICO A VOSTRO FAVORE MARTIN LOREDANA SOTTURA VALERIANO Data Regolamento: 21/03/23 Coord.Ordinante: IT20 Z076 0101 6000 0006 1302 428 Banca Ordinante: 07601/22105-BPPIITRR Cro: EA23032045930923480160033820IT Note: ordine parmigiano euro 80,90 + integrazione or dine Adesso Pasta la Terra e il cielo euro 5,10- 3 b Id.Ordinante: BPPIITRR Id.Operazione: NOT PROVIDED Id.Beneficiario: ETICIT22002</t>
  </si>
  <si>
    <t>BONIFICO A VOSTRO FAVORE GHEZZI PAOLO MARIA,BEZZI RAFFAELLA Data Regolamento: 21/03/23 Coord.Ordinante: IT32 Q020 0833 2610 0000 4699 733 Banca Ordinante: 01020/02080-UNCRITMM Cro: 1101230790401086 Note: ordine Parmigiano -(referente Diego Gibin)- Pa olo Ghezzi Id.Operazione: NOTPROVIDED</t>
  </si>
  <si>
    <t>BONIFICO A VOSTRO FAVORE MANDREOLI CORRADO SASSARO OLGA PAOLA Data Regolamento: 21/03/23 Coord.Ordinante: IT37 Q030 6933 2600 0000 3527 191 Banca Ordinante: 01010/03466-BCITITMM Cro: 0306947640772400483326033260IT Note: parmigiano Id.Operazione: NOTPROVIDED</t>
  </si>
  <si>
    <t>BONIFICO A VOSTRO FAVORE CARELLI PAOLA GUERRA PIER LUIGI Data Regolamento: 21/03/23 Coord.Ordinante: IT46 N030 6933 2600 0000 4931 179 Banca Ordinante: 01010/03466-BCITITMM Cro: 0306947656286209483326033260IT Note: Carelli Paola - acquisto prodotti caseificio 9 93 mese di marzo Id.Operazione: NOTPROVIDED</t>
  </si>
  <si>
    <t>BONIFICO A VOSTRO FAVORE GIULIANO SABINA Data Regolamento: 21/03/23 Coord.Ordinante: IT81 Q050 3433 2600 0000 0001 924 Banca Ordinante: 03336/03202-BAPPIT22 Cro: 5034004687963076483326033260IT Note: Parmigiano Id.Operazione: NOTPROVIDED</t>
  </si>
  <si>
    <t>BONIFICO A VOSTRO FAVORE SIMONINI MASSIMO LAVEZZARI ROSANGELA Data Regolamento: 21/03/23 Coord.Ordinante: IT13 P030 6933 2601 0000 0002 566 Banca Ordinante: 01010/03466-BCITITMM Cro: 0306947619669210483326033260IT Note: Ord. caseificio 993, Franchetti, Tessera Id.Operazione: NOTPROVIDED</t>
  </si>
  <si>
    <t>BONIFICO A VOSTRO FAVORE RUGGERI GIAN LUIGI, COLOMBO EMILIA Data Regolamento: 21/03/23 Coord.Ordinante: IT92 S050 3433 2600 0000 0022 143 Banca Ordinante: 03336/03202-BAPPIT22 Cro: 5034005597633079483326033260IT Note: 19,10 parmigiano, 13,00 gelsi talpa gigi Id.Operazione: NOTPROVIDED</t>
  </si>
  <si>
    <t>BONIFICO A VOSTRO FAVORE ROSSIN DOMITILLA Data Regolamento: 21/03/23 Coord.Ordinante: IT20 J050 3401 7950 0000 0053 644 Banca Ordinante: 03336/03202-BAPPIT22 Cro: 5034000555323079480160001795IT Note: rossin tessera 12 + grana 155 Id.Operazione: NOTPROVIDED</t>
  </si>
  <si>
    <t>BONIFICO A VOSTRO FAVORE TOMAINO GIUSEPPINA BEFFA VALERIO Data Regolamento: 21/03/23 Coord.Ordinante: IT06 W030 6920 1031 0000 0005 908 Banca Ordinante: 01010/03466-BCITITMM Cro: 0306947686589310482010033260IT Note: 134,30parmigiano 12 tessera Id.Operazione: NOTPROVIDED</t>
  </si>
  <si>
    <t>BONIFICO A VOSTRO FAVORE SUMAN EMANUELA Data Regolamento: 21/03/23 Coord.Ordinante: IT57 B030 6933 2600 0001 0536 135 Banca Ordinante: 01010/03466-BCITITMM Cro: 0306947627449508483326033260IT Note: 12 tessera iscriz. 100,06 pio bove 29,55 franc hetti Id.Operazione: NOTPROVIDED</t>
  </si>
  <si>
    <t>ADDEBITO BONIFICO DA HOME BANKING Az.agr. Franchetti Daniele Bonifico Disposto in: Internet Coor.Benef.: IT82 D056 9652 1300 0000 2771 X55 Banca Destinataria: 05696/52130-POSOIT2108T Data Ordine: 21/03/23 Data Regolamento: 22/03/23 Cro: 0000028004138803480160033260IT SALDO VS FATTURE N. 36 E 23/FI DEL 8/3/23</t>
  </si>
  <si>
    <t>BONIFICO A VOSTRO FAVORE ALBASI SILVANA Data Regolamento: 21/03/23 Coord.Ordinante: IT22 Q050 3433 5220 0000 0030 529 Banca Ordinante: 03336/03202-BAPPIT22 Cro: 5034003141493079483352033522IT Note: Parmigiano Id.Operazione: NOTPROVIDED</t>
  </si>
  <si>
    <t>BONIFICO A VOSTRO FAVORE ELENA BALDO Data Regolamento: 21/03/23 Coord.Ordinante: IT11 X010 0533 2600 0000 0001 881 Banca Ordinante: 01005/01624-BNLIITRR Cro: 82295787600 Note: adesso pasta 28 pio bove 73 84 maso del gusti 44 Id.Operazione: 82295787600</t>
  </si>
  <si>
    <t>BONIFICO A VOSTRO FAVORE SANGIOVANNI ALFONSO CHIODINI NATALIA Data Regolamento: 21/03/23 Coord.Ordinante: IT09 A053 8733 4610 0004 7456 806 Banca Ordinante: 05387/02400-BPMOIT22 Cro: 230776067588664-483346133260IT05387 Note: PAGAMENTO Parmigiano 252,20 farine mulino mari no 17,53 tessera gas 12,00 Id.Operazione: NOTPROVIDED</t>
  </si>
  <si>
    <t>BONIFICO A VOSTRO FAVORE PAOLA MERATI Data Regolamento: 23/03/23 Coord.Ordinante: IT66 X034 7501 605C C001 0248 728 Banca Ordinante: 03475/01605-INGBITD1 Cro: 12074019807 Note: Acquisto parmigiano e farina x Merati Paola Id.Ordinante: INGBITD1XXX Id.Operazione: NOTPROVIDED Id.Beneficiario: ETICIT22XXX</t>
  </si>
  <si>
    <t>BONIFICO A VOSTRO FAVORE ANASTASIO CARLO EVARISTO ASSUNTA Data Regolamento: 23/03/23 Coord.Ordinante: IT18 O035 8901 6000 1057 0173 780 Banca Ordinante: 03589/01601-BKRAITMM Cro: 2303212048416192480160033260IT77125 Note: ordine caseificio 993 34,00 + tesseramento 12, 00 Id.Ordinante: CA37095FU Id.Operazione: NOTPROVIDED</t>
  </si>
  <si>
    <t>BONIFICO A VOSTRO FAVORE CLAUDIA TESSARI Data Regolamento: 23/03/23 Coord.Ordinante: IT71 R034 7501 605C C001 2259 995 Banca Ordinante: 03475/01605-INGBITD1 Cro: 12072703601 Note: parmigiano reggiano Id.Ordinante: INGBITD1XXX Id.Operazione: NOTPROVIDED Id.Beneficiario: ETICIT22XXX</t>
  </si>
  <si>
    <t>BONIFICO A VOSTRO FAVORE LORENZA FULLIN Data Regolamento: 23/03/23 Coord.Ordinante: IT34 M034 7501 605C C001 0170 783 Banca Ordinante: 03475/01605-INGBITD1 Cro: 12073849608 Note: terra e cielo Id.Ordinante: INGBITD1XXX Id.Operazione: NOTPROVIDED Id.Beneficiario: ETICIT22XXX</t>
  </si>
  <si>
    <t>BONIFICO A VOSTRO FAVORE BRUNI DINO E RUGGERI RITA MARIA Data Regolamento: 23/03/23 Coord.Ordinante: IT69 E030 6933 8201 0000 0007 589 Banca Ordinante: 01010/03466-BCITITMM Cro: 0306947749522209483382033260IT Note: PARMIGIANO 49.50+12,00 tessera gas Id.Operazione: NOTPROVIDED</t>
  </si>
  <si>
    <t>BONIFICO A VOSTRO FAVORE CHIODIN MASSIMO PESCE GIULIANA Data Regolamento: 23/03/23 Coord.Ordinante: IT28 E030 6933 2601 0000 0004 802 Banca Ordinante: 01010/03466-BCITITMM Cro: 0306947746667106483326033260IT Note: Parmigiano Id.Operazione: NOTPROVIDED</t>
  </si>
  <si>
    <t>BONIFICO A VOSTRO FAVORE VANZATI ANTONELLA Data Regolamento: 24/03/23 Coord.Ordinante: IT90 E030 6933 4610 0000 2267 127 Banca Ordinante: 01010/03466-BCITITMM Cro: 0306947790591809483346033460IT Note: Quota associativa VANZATI Id.Operazione: NOTPROVIDED</t>
  </si>
  <si>
    <t>BONIFICO A VOSTRO FAVORE SIMONINI MASSIMO LAVEZZARI ROSANGELA Data Regolamento: 24/03/23 Coord.Ordinante: IT13 P030 6933 2601 0000 0002 566 Banca Ordinante: 01010/03466-BCITITMM Cro: 0306947686366505483326033260IT Note: S.do ord. Mulino Marino Id.Operazione: NOTPROVIDED</t>
  </si>
  <si>
    <t>BONIFICO A VOSTRO FAVORE MORELLI CLAUDIA Data Regolamento: 27/03/23 Coord.Ordinante: IT31 O030 1503 2000 0000 0231 095 Banca Ordinante: 03015/03200-FEBIITM1 Cro: 2303232233234689480320032930IT Note: rinnovo tessera 2023 Id.Operazione: NOT PROVIDED</t>
  </si>
  <si>
    <t>BONIFICO A VOSTRO FAVORE GIBIN DIEGO Data Regolamento: 27/03/23 Coord.Ordinante: IT81 C050 3433 2600 0000 0075 218 Banca Ordinante: 03336/03202-BAPPIT22 Cro: 5034003216503083483326033260IT Note: PARMIGIANO 1305,70. TESSERA GIBIN DIEGO 12,00. TESSERA JULIA AGUILAR 12,00 Id.Operazione: NOTPROVIDED</t>
  </si>
  <si>
    <t>BONIFICO VS. FAVORE UNLAND NORBERT, FIORE MARIA TELMA Data Accredito: 27/03/23 Coord.Ordinante: IT58 X050 1812 1000 0001 6956 161 Cro: 28005298807 Note: MULINO MARINO E POLLLI MARZO</t>
  </si>
  <si>
    <t>ADDEBITO BONIFICO DA HOME BANKING MASO DEL GUSTO SOC. AGR. Bonifico Disposto in: Internet Coor.Benef.: IT73 W058 5635 0400 6557 1403 472 Banca Destinataria: 05856/35040-BPAAIT2BXXX Data Ordine: 27/03/23 Data Regolamento: 28/03/23 Cro: 0000028005062712480160033260IT SALDO VS FATTURA N. 234 DEL 8/3/23</t>
  </si>
  <si>
    <t>BONIFICO A VOSTRO FAVORE VARRA' IMMACOLATA CORVI CESARE GUGLIELM Data Regolamento: 28/03/23 Coord.Ordinante: IT31 K076 0101 6000 0004 0805 244 Banca Ordinante: 07601/22105-BPPIITRR Cro: EA23032754887001480160020100IT Note: SALDO FORMAGGI Id.Ordinante: BPPIITRR Id.Operazione: NOTPROVIDED Id.Beneficiario: ETICIT22002</t>
  </si>
  <si>
    <t>BONIFICO A VOSTRO FAVORE CASALI FRANCESCA SACCAVINO EMANUELE Data Regolamento: 28/03/23 Coord.Ordinante: IT10 Q030 6933 2600 0000 3697 136 Banca Ordinante: 01010/03466-BCITITMM Cro: 0306947850714802483326033260IT Note: Saldo acquisto Il Cortile Id.Operazione: NOTPROVIDED</t>
  </si>
  <si>
    <t>BONIFICO A VOSTRO FAVORE GIULIANO SABINA Data Regolamento: 28/03/23 Coord.Ordinante: IT81 Q050 3433 2600 0000 0001 924 Banca Ordinante: 03336/03202-BAPPIT22 Cro: 5034000490673086483326033260IT Note: Rinnovo tessera Giuliano Sabina e gullotta alf io Id.Operazione: NOTPROVIDED</t>
  </si>
  <si>
    <t>BONIFICO A VOSTRO FAVORE MARTIN LOREDANA SOTTURA VALERIANO Data Regolamento: 29/03/23 Coord.Ordinante: IT20 Z076 0101 6000 0006 1302 428 Banca Ordinante: 07601/22105-BPPIITRR Cro: EA23032855974849480160033820IT Note: Ordine il Cortile- Loredana 1 euro 102,30 e Lo redana 2 euro 18,96 Id.Ordinante: BPPIITRR Id.Operazione: NOT PROVIDED Id.Beneficiario: ETICIT22002</t>
  </si>
  <si>
    <t>BONIFICO A VOSTRO FAVORE RASO CONCETTA Data Regolamento: 29/03/23 Coord.Ordinante: IT27 I020 0833 2610 0011 0010 692 Banca Ordinante: 01020/02080-UNCRITMM Cro: 1101230870148886 Note: Parmigiano marzo 2023 Cetti Id.Operazione: NOTPROVIDED</t>
  </si>
  <si>
    <t>BONIFICO A VOSTRO FAVORE VOLONTE LUISA CARLA, FERRARI DARIO Data Regolamento: 29/03/23 Coord.Ordinante: IT29 L050 3433 2600 0000 0021 997 Banca Ordinante: 03336/03202-BAPPIT22 Cro: 5034002039053087483326033260IT Note: pagamento parmigiano 88,70 Id.Operazione: NOTPROVIDED</t>
  </si>
  <si>
    <t>BONIFICO A VOSTRO FAVORE RUGGERI GIAN LUIGI, COLOMBO EMILIA Data Regolamento: 29/03/23 Coord.Ordinante: IT92 S050 3433 2600 0000 0022 143 Banca Ordinante: 03336/03202-BAPPIT22 Cro: 5034008264143086483326033260IT Note: polli gigi marzo Id.Operazione: NOTPROVIDED</t>
  </si>
  <si>
    <t>BONIFICO A VOSTRO FAVORE PIVA NIVES-MANFREDINI EDOARDO Data Regolamento: 30/03/23 Coord.Ordinante: IT32 E076 0101 6000 0001 7527 219 Banca Ordinante: 07601/22105-BPPIITRR Cro: EA23032957570845480160033260IT Note: Polli ill cortile Id.Ordinante: BPPIITRR Id.Operazione: NOT PROVIDED Id.Beneficiario: ETICIT22002</t>
  </si>
  <si>
    <t>BONIFICO A VOSTRO FAVORE COZZI SILVIA COZZI ANGELO Data Regolamento: 30/03/23 Coord.Ordinante: IT60 U076 0110 9000 0006 8339 589 Banca Ordinante: 07601/22105-BPPIITRR Cro: EA23032957807999481090051460IT Note: Silvia Cozzi Pio Bove Marzo 23 Id.Ordinante: BPPIITRR Id.Operazione: NOT PROVIDED Id.Beneficiario: ETICIT22002</t>
  </si>
  <si>
    <t>BONIFICO A VOSTRO FAVORE BRUNI DINO E RUGGERI RITA MARIA Data Regolamento: 31/03/23 Coord.Ordinante: IT69 E030 6933 8201 0000 0007 589 Banca Ordinante: 01010/03466-BCITITMM Cro: 0306947998492807483382033260IT Note: polli marzo bruni Id.Operazione: NOTPROVIDED</t>
  </si>
  <si>
    <t>IMPOSTA DI BOLLO SU RENDICONTO RECUPERO PERIODO DAL 01/01/23 AL 31/03/23</t>
  </si>
  <si>
    <t>BONIFICO A VOSTRO FAVORE SUMAN EMANUELA Data Regolamento: 04/04/23 Coord.Ordinante: IT57 B030 6933 2600 0001 0536 135 Banca Ordinante: 01010/03466-BCITITMM Cro: 0306948098723312483326033260IT Note: IL CORTILE, POLLO Id.Operazione: NOTPROVIDED</t>
  </si>
  <si>
    <t>ADDEBITO BONIFICO DA HOME BANKING VIGAN ANGELO AZ. AGR. Bonifico Disposto in: Internet Coor.Benef.: IT79 P034 4033 4700 0000 3090 000 Banca Destinataria: 03440/33470-BDBDIT22XXX Data Ordine: 04/04/23 Data Regolamento: 05/04/23 Cro: 0000028007673112480160033260IT SALDO VS FATTURA N. 9 DEL 28/3/23</t>
  </si>
  <si>
    <t>VS DISPOSIZIONE DI BONIFICO SOCIETA- AGRICOLA I GELSI E LA TALPA SN Bonifico Disposto in: Internet Coor.Benef.: IT29 V050 1804 6000 0001 2261 640 Data Ordine: 04/04/23 Data Accredito: 04/04/23 Cro: 28007671004 SALDO ORDINE GAS LIMBIATE 15/3/23</t>
  </si>
  <si>
    <t>BONIFICO A VOSTRO FAVORE PIAZZI LUCA, SARCHI MARIA TERESA Data Regolamento: 06/04/23 Coord.Ordinante: IT70 D050 3432 3800 0000 0013 370 Banca Ordinante: 03336/03202-BAPPIT22 Cro: 5034002112383095483238032380IT Note: Ordine Il cortile Piazzi Id.Operazione: NOTPROVIDED</t>
  </si>
  <si>
    <t>BONIFICO A VOSTRO FAVORE FLACCADORI COSTANTE LINO Data Regolamento: 06/04/23 Coord.Ordinante: IT41 C030 6933 2601 0000 0005 103 Banca Ordinante: 01010/03466-BCITITMM Cro: 0306948211756810483326033260IT Note: Polli Id.Operazione: NOTPROVIDED</t>
  </si>
  <si>
    <t>BONIFICO A VOSTRO FAVORE PEAFRINI FAUSTO ETTORE, MARANI MARIA CR Data Regolamento: 11/04/23 Coord.Ordinante: IT67 P050 3433 2600 0000 0025 675 Banca Ordinante: 03336/03202-BAPPIT22 Cro: 5034003336603096483326033260IT Note: ordine parmigiano e rinnovo tessera socio Mara ni Id.Operazione: NOTPROVIDED</t>
  </si>
  <si>
    <t>BONIFICO A VOSTRO FAVORE PILOTTO ALESSANDRO, MONTEAGUDO JULIA GU Data Regolamento: 12/04/23 Coord.Ordinante: IT47 I050 3433 2600 0000 0004 385 Banca Ordinante: 03336/03202-BAPPIT22 Cro: 5034000107883098483326033260IT Note: Pilotto Julia Farina Mulino Marino Id.Operazione: NOTPROVIDED</t>
  </si>
  <si>
    <t>SERVIZI REMOTE BANKING CANONE INTERNET BANKING ORDINANTE :   BANCA POPOLARE ETICA CANONE NX PRIVATI DISPO FIL: 00000 N.DIST.: 000000000069062/000</t>
  </si>
  <si>
    <t>BONIFICO A VOSTRO FAVORE CASALI FRANCESCA SACCAVINO EMANUELE Data Regolamento: 24/04/23 Coord.Ordinante: IT10 Q030 6933 2600 0000 3697 136 Banca Ordinante: 01010/03466-BCITITMM Cro: 0306948804615512483326033260IT Note: Saldo acquisti I GELSI E LA tLPA Id.Operazione: NOTPROVIDED</t>
  </si>
  <si>
    <t>BONIFICO A VOSTRO FAVORE LORENZA FULLIN Data Regolamento: 24/04/23 Coord.Ordinante: IT34 M034 7501 605C C001 0170 783 Banca Ordinante: 03475/01605-INGBITD1 Cro: 12230540501 Note: rinnovo tessera Id.Ordinante: INGBITD1XXX Id.Operazione: NOTPROVIDED Id.Beneficiario: ETICIT22XXX</t>
  </si>
  <si>
    <t>ADDEBITO BONIFICO DA HOME BANKING Caseificio Cavola sca Bonifico Disposto in: Internet Coor.Benef.: IT38 L070 7266 5200 4601 0100 053 Banca Destinataria: 07072/66520-ICRAITRRTS0 Data Ordine: 27/04/23 Data Regolamento: 28/04/23 Cro: 0000028013494310480160033260IT ANTICIPO VS FATTURA 860 DEL 14/3/23</t>
  </si>
  <si>
    <t>BONIFICO A VOSTRO FAVORE RASO CONCETTA Data Regolamento: 27/04/23 Coord.Ordinante: IT27 I020 0833 2610 0011 0010 692 Banca Ordinante: 01020/02080-UNCRITMM Cro: 1101231160291641 Note: Tessera 2023 raso concetta Id.Operazione: NOTPROVIDED</t>
  </si>
  <si>
    <t>BONIFICO A VOSTRO FAVORE LORENZA FULLIN Data Regolamento: 28/04/23 Coord.Ordinante: IT34 M034 7501 605C C001 0170 783 Banca Ordinante: 03475/01605-INGBITD1 Cro: 12250217806 Note: Tomasoni Id.Ordinante: INGBITD1XXX Id.Operazione: NOTPROVIDED Id.Beneficiario: ETICIT22XXX</t>
  </si>
  <si>
    <t>BONIFICO A VOSTRO FAVORE PAOLA MERATI Data Regolamento: 28/04/23 Coord.Ordinante: IT66 X034 7501 605C C001 0248 728 Banca Ordinante: 03475/01605-INGBITD1 Cro: 12251017609 Note: Pagamento formaggi Tomasoni Id.Ordinante: INGBITD1XXX Id.Operazione: NOTPROVIDED Id.Beneficiario: ETICIT22XXX</t>
  </si>
  <si>
    <t>BONIFICO A VOSTRO FAVORE ALLARI CHIARA Data Regolamento: 28/04/23 Coord.Ordinante: IT50 L035 8901 6000 1057 0495 610 Banca Ordinante: 03589/01601-BKRAITMM Cro: 2304270744321298480160033260IT61615 Note: Tomasoni aprile 2023 18.43 Id.Ordinante: CA95975BD Id.Operazione: NOTPROVIDED</t>
  </si>
  <si>
    <t>BONIFICO A VOSTRO FAVORE RASO CARLO CERATI DANIELA Data Regolamento: 28/04/23 Coord.Ordinante: IT42 W030 6932 4101 0000 0003 629 Banca Ordinante: 01010/03466-BCITITMM Cro: 0306948946005809483241033260IT Note: acquisti aprile 2023 Id.Operazione: NOTPROVIDED</t>
  </si>
  <si>
    <t>BONIFICO VS. FAVORE UNLAND NORBERT, FIORE MARIA TELMA Data Accredito: 02/05/23 Coord.Ordinante: IT58 X050 1812 1000 0001 6956 161 Cro: 28014217312 Note: ORDINE L-ESCA 41.50+ ORDINE TOMASONI APRILE 36 .30</t>
  </si>
  <si>
    <t>ADDEBITO BONIFICO DA HOME BANKING CASEIFICIO CAVOLA SCA Bonifico Disposto in: Internet Coor.Benef.: IT38 L070 7266 5200 4601 0100 053 Banca Destinataria: 07072/66520-ICRAITRRTS0 Data Ordine: 02/05/23 Data Regolamento: 03/05/23 Cro: 0000028014200601480160033260IT SALDO VS FATTURA 860 DEL 14/3/23</t>
  </si>
  <si>
    <t>BONIFICO A VOSTRO FAVORE MARTIN LOREDANA SOTTURA VALERIANO Data Regolamento: 03/05/23 Coord.Ordinante: IT20 Z076 0101 6000 0006 1302 428 Banca Ordinante: 07601/22105-BPPIITRR Cro: EA23042991692336480160033820IT Note: Ordini: Tomasoni euro 123,73+ Gelsi Talpa euro 27,50 + Lesca euro 21,50 Id.Ordinante: BPPIITRR Id.Operazione: NOT PROVIDED Id.Beneficiario: ETICIT22002</t>
  </si>
  <si>
    <t>BONIFICO A VOSTRO FAVORE CAMERIN FABIO, SCIRE' STEFANIA Data Regolamento: 03/05/23 Coord.Ordinante: IT63 Y030 6234 2100 0000 1295 916 Banca Ordinante: 03062/34210-MEDBITMM Cro: 0000028675924405483421034210IT Note: ORDINE LESCA CAMERIN SCIRE Id.Ordinante: MEDBITMMXXX Id.Operazione: NOT PROVIDED</t>
  </si>
  <si>
    <t>BONIFICO A VOSTRO FAVORE ANASTASIO CARLO EVARISTO ASSUNTA Data Regolamento: 03/05/23 Coord.Ordinante: IT18 O035 8901 6000 1057 0173 780 Banca Ordinante: 03589/01601-BKRAITMM Cro: 2305021204479532480160033260IT96299 Note: ordine riso Lesca Id.Ordinante: CA37095FU Id.Operazione: NOTPROVIDED</t>
  </si>
  <si>
    <t>BONIFICO A VOSTRO FAVORE PIVA NIVES-MANFREDINI EDOARDO Data Regolamento: 03/05/23 Coord.Ordinante: IT32 E076 0101 6000 0001 7527 219 Banca Ordinante: 07601/22105-BPPIITRR Cro: EA23050192049263480160033260IT Note: Riso Lesca Id.Ordinante: BPPIITRR Id.Operazione: NOT PROVIDED Id.Beneficiario: ETICIT22002</t>
  </si>
  <si>
    <t>BONIFICO A VOSTRO FAVORE MANDREOLI CORRADO SASSARO OLGA PAOLA Data Regolamento: 03/05/23 Coord.Ordinante: IT37 Q030 6933 2600 0000 3527 191 Banca Ordinante: 01010/03466-BCITITMM Cro: 0306949027432710483326033260IT Note: 14.00 riso e 29,50 gelsi Id.Operazione: NOTPROVIDED</t>
  </si>
  <si>
    <t>BONIFICO A VOSTRO FAVORE PIURI VIVIANA Data Regolamento: 03/05/23 Coord.Ordinante: IT45 Y030 6933 8801 0000 0003 357 Banca Ordinante: 01010/03466-BCITITMM Cro: 0306949084460012483388033880IT Note: tessera 2023 PIURI VIVIANA Id.Operazione: NOTPROVIDED</t>
  </si>
  <si>
    <t>BONIFICO A VOSTRO FAVORE RUGGERI GIAN LUIGI, COLOMBO EMILIA Data Regolamento: 03/05/23 Coord.Ordinante: IT92 S050 3433 2600 0000 0022 143 Banca Ordinante: 03336/03202-BAPPIT22 Cro: 5034001568133121483326033260IT Note: gigi riso 18,30 arance gelsi 11 Id.Operazione: NOTPROVIDED</t>
  </si>
  <si>
    <t>BONIFICO A VOSTRO FAVORE GIBIN DIEGO Data Regolamento: 03/05/23 Coord.Ordinante: IT81 C050 3433 2600 0000 0075 218 Banca Ordinante: 03336/03202-BAPPIT22 Cro: 5034001646443121483326033260IT Note: TOMASONI 51,65-LESCA 7,43 Id.Operazione: NOTPROVIDED</t>
  </si>
  <si>
    <t>BONIFICO A VOSTRO FAVORE BRAGLIA PAOLO, CARMAGNOLA LINDA Data Regolamento: 03/05/23 Coord.Ordinante: IT08 F050 3401 7990 0000 0032 905 Banca Ordinante: 03336/03202-BAPPIT22 Cro: 5034000745933119480160001799IT Note: saldo ordine prodotti Lesca Simone - socio Bra glia Paolo Id.Operazione: NOTPROVIDED</t>
  </si>
  <si>
    <t>BONIFICO A VOSTRO FAVORE CASALI FRANCESCA SACCAVINO EMANUELE Data Regolamento: 03/05/23 Coord.Ordinante: IT10 Q030 6933 2600 0000 3697 136 Banca Ordinante: 01010/03466-BCITITMM Cro: 0306949078769811483326033260IT Note: Saldo acquisto prodotti LESCA Id.Operazione: NOTPROVIDED</t>
  </si>
  <si>
    <t>BONIFICO A VOSTRO FAVORE MICHELETTO MICAELA MARIA Data Regolamento: 03/05/23 Coord.Ordinante: IT33 J030 6933 8201 0000 0007 530 Banca Ordinante: 01010/03466-BCITITMM Cro: 0306949039348308483382033260IT Note: Micheletto Micaela quota socio 2023 Id.Operazione: NOTPROVIDED</t>
  </si>
  <si>
    <t>BONIFICO A VOSTRO FAVORE FUSI VALENTINA CORONA STEFANO Data Regolamento: 03/05/23 Coord.Ordinante: IT66 L030 6933 8800 0000 5348 106 Banca Ordinante: 01010/03466-BCITITMM Cro: 0306949047411009483388033880IT Note: Pagamento Ordine Lesca - Corona Id.Operazione: NOTPROVIDED</t>
  </si>
  <si>
    <t>BONIFICO A VOSTRO FAVORE CARELLI PAOLA GUERRA PIER LUIGI Data Regolamento: 03/05/23 Coord.Ordinante: IT46 N030 6933 2600 0000 4931 179 Banca Ordinante: 01010/03466-BCITITMM Cro: 0306949111679803483326033260IT Note: Carelli Paola, acquisto prodotti Lesca mese Ap rile 2023 Id.Operazione: NOTPROVIDED</t>
  </si>
  <si>
    <t>BONIFICO A VOSTRO FAVORE GHEZZI PAOLO MARIA,BEZZI RAFFAELLA Data Regolamento: 03/05/23 Coord.Ordinante: IT32 Q020 0833 2610 0000 4699 733 Banca Ordinante: 01020/02080-UNCRITMM Cro: 1101231200036259 Note: ordine Lesca - riso (referente Carlo Raso)- Pa olo Ghezzi Id.Operazione: NOTPROVIDED</t>
  </si>
  <si>
    <t>BONIFICO A VOSTRO FAVORE PIAZZI LUCA, SARCHI MARIA TERESA Data Regolamento: 04/05/23 Coord.Ordinante: IT70 D050 3432 3800 0000 0013 370 Banca Ordinante: 03336/03202-BAPPIT22 Cro: 5034000300753122483238032380IT Note: Ordine riso Lesca Id.Operazione: NOTPROVIDED</t>
  </si>
  <si>
    <t>BONIFICO A VOSTRO FAVORE RASO CARLO CERATI DANIELA Data Regolamento: 05/05/23 Coord.Ordinante: IT42 W030 6932 4101 0000 0003 629 Banca Ordinante: 01010/03466-BCITITMM Cro: 0306949177382409483241033260IT Note: pagamento Lesca Id.Operazione: NOTPROVIDED</t>
  </si>
  <si>
    <t>BONIFICO A VOSTRO FAVORE TOMASELLA TIZIANO FONTOLAN MARA Data Regolamento: 05/05/23 Coord.Ordinante: IT37 C030 6933 8800 0000 4661 123 Banca Ordinante: 01010/03466-BCITITMM Cro: 0306949187131702483388033880IT Note: Tesseramento Gas 2013 Fontolan Mara Id.Operazione: NOTPROVIDED</t>
  </si>
  <si>
    <t>BONIFICO A VOSTRO FAVORE VOLONTE LUISA CARLA, FERRARI DARIO Data Regolamento: 08/05/23 Coord.Ordinante: IT29 L050 3433 2600 0000 0021 997 Banca Ordinante: 03336/03202-BAPPIT22 Cro: 5034003315413125483326033260IT Note: Pagamento Lesca riso e legumi Id.Operazione: NOTPROVIDED</t>
  </si>
  <si>
    <t>BONIFICO A VOSTRO FAVORE CECCHINELLI GIOVANNA MARIA Data Regolamento: 08/05/23 Coord.Ordinante: IT09 V030 6933 2601 0000 0006 174 Banca Ordinante: 01010/03466-BCITITMM Cro: 0306949226531610483326033260IT Note: S.DO TOMASONI - CECCHINELLI G. Id.Operazione: NOTPROVIDED</t>
  </si>
  <si>
    <t>BONIFICO A VOSTRO FAVORE CHIODIN MASSIMO PESCE GIULIANA Data Regolamento: 10/05/23 Coord.Ordinante: IT28 E030 6933 2601 0000 0004 802 Banca Ordinante: 01010/03466-BCITITMM Cro: 0306949373799106483326033260IT Note: Iscrizione GAS Id.Operazione: NOTPROVIDED</t>
  </si>
  <si>
    <t>VS DISPOSIZIONE DI BONIFICO SOCIETA- AGRICOLA I GELSI E LA TALPA SN Bonifico Disposto in: Internet Coor.Benef.: IT29 V050 1804 6000 0001 2261 640 Data Ordine: 10/05/23 Data Accredito: 10/05/23 Cro: 28016747011 SALDO ORDINE GAS LIMBIATE 19/04/23</t>
  </si>
  <si>
    <t>VS DISPOSIZIONE DI BONIFICO Biocaseificio Tomasoni Bonifico Disposto in: Internet Coor.Benef.: IT21 N050 1811 2000 0001 1236 106 Data Ordine: 18/05/23 Data Accredito: 18/05/23 Cro: 28018962703 SALDO ORDINE GAS LIMBIATE 26/4/23</t>
  </si>
  <si>
    <t>BONIFICO A VOSTRO FAVORE LORENZA FULLIN Data Regolamento: 23/05/23 Coord.Ordinante: IT34 M034 7501 605C C001 0170 783 Banca Ordinante: 03475/01605-INGBITD1 Cro: 12378104410 Note: fattoria della mandorla Id.Ordinante: INGBITD1XXX Id.Operazione: NOTPROVIDED Id.Beneficiario: ETICIT22XXX</t>
  </si>
  <si>
    <t>BONIFICO A VOSTRO FAVORE CECCHINELLI GIOVANNA MARIA Data Regolamento: 24/05/23 Coord.Ordinante: IT09 V030 6933 2601 0000 0006 174 Banca Ordinante: 01010/03466-BCITITMM Cro: 0306949861520005483326033260IT Note: S.DO LA FATTORIA DELLA MANDORLA CECCHINELLI G. Id.Operazione: NOTPROVIDED</t>
  </si>
  <si>
    <t>BONIFICO A VOSTRO FAVORE Loredana Martin Data Regolamento: 29/05/23 Coord.Ordinante: LT59 3250 0626 2541 3032 Banca Ordinante: REVOLT21 Cro: RVDITR23052908659003837 Note: Ordine il Cortile -maggio - Loredana Martin Id.Operazione: NOTPROVIDED</t>
  </si>
  <si>
    <t>BONIFICO A VOSTRO FAVORE ALLARI CHIARA Data Regolamento: 30/05/23 Coord.Ordinante: IT50 L035 8901 6000 1057 0495 610 Banca Ordinante: 03589/01601-BKRAITMM Cro: 2305271916060915480160033260IT35439 Note: 121,80 Fattoria Mandorla 23,20 Polli Id.Ordinante: CA95975BD Id.Operazione: NOTPROVIDED</t>
  </si>
  <si>
    <t>BONIFICO A VOSTRO FAVORE OPPO ENRICO RODELLA PAOLA Data Regolamento: 30/05/23 Coord.Ordinante: IT64 C030 6901 7911 0000 0000 822 Banca Ordinante: 01010/03466-BCITITMM Cro: 0306950003935106480160033260IT Note: Ordine polli Oppo Rodella Id.Operazione: NOTPROVIDED</t>
  </si>
  <si>
    <t>BONIFICO A VOSTRO FAVORE CARELLI PAOLA GUERRA PIER LUIGI Data Regolamento: 30/05/23 Coord.Ordinante: IT46 N030 6933 2600 0000 4931 179 Banca Ordinante: 01010/03466-BCITITMM Cro: 0306950048551005483326033260IT Note: Carelli Paola acquisto prodotti da azienda Il Cortile mese di maggio 2023 Id.Operazione: NOTPROVIDED</t>
  </si>
  <si>
    <t>BONIFICO A VOSTRO FAVORE RUGGERI GIAN LUIGI, COLOMBO EMILIA Data Regolamento: 30/05/23 Coord.Ordinante: IT92 S050 3433 2600 0000 0022 143 Banca Ordinante: 03336/03202-BAPPIT22 Cro: 5034003150503149483326033260IT Note: polli gigi Id.Operazione: NOTPROVIDED</t>
  </si>
  <si>
    <t>BONIFICO A VOSTRO FAVORE ALBASI SILVANA Data Regolamento: 30/05/23 Coord.Ordinante: IT22 Q050 3433 5220 0000 0030 529 Banca Ordinante: 03336/03202-BAPPIT22 Cro: 5034007925543149483352033522IT Note: ordine polli Id.Operazione: NOTPROVIDED</t>
  </si>
  <si>
    <t>BONIFICO A VOSTRO FAVORE CASALI FRANCESCA SACCAVINO EMANUELE Data Regolamento: 30/05/23 Coord.Ordinante: IT10 Q030 6933 2600 0000 3697 136 Banca Ordinante: 01010/03466-BCITITMM Cro: 0306950025951212483326033260IT Note: Saldo acquisti Il Cortile mese di maggio Id.Operazione: NOTPROVIDED</t>
  </si>
  <si>
    <t>BONIFICO A VOSTRO FAVORE GIBIN DIEGO Data Regolamento: 01/06/23 Coord.Ordinante: IT81 C050 3433 2600 0000 0075 218 Banca Ordinante: 03336/03202-BAPPIT22 Cro: 5034004460883151483326033260IT Note: 51,39 IL CORTILE Id.Operazione: NOTPROVIDED</t>
  </si>
  <si>
    <t>BONIFICO A VOSTRO FAVORE BRUNI DINO E RUGGERI RITA MARIA Data Regolamento: 01/06/23 Coord.Ordinante: IT69 E030 6933 8201 0000 0007 589 Banca Ordinante: 01010/03466-BCITITMM Cro: 0306950126177905483382033260IT Note: polli maggio Id.Operazione: NOTPROVIDED</t>
  </si>
  <si>
    <t>BONIFICO A VOSTRO FAVORE PIVA NIVES-MANFREDINI EDOARDO Data Regolamento: 05/06/23 Coord.Ordinante: IT32 E076 0101 6000 0001 7527 219 Banca Ordinante: 07601/22105-BPPIITRR Cro: EA23060228977739480160033260IT Note: carne pio bove polli il Cortile Id.Ordinante: BPPIITRR Id.Operazione: NOT PROVIDED Id.Beneficiario: ETICIT22002</t>
  </si>
  <si>
    <t>BONIFICO A VOSTRO FAVORE SUMAN EMANUELA Data Regolamento: 05/06/23 Coord.Ordinante: IT57 B030 6933 2600 0001 0536 135 Banca Ordinante: 01010/03466-BCITITMM Cro: 0306950171635005483326033260IT Note: carne pio bove 250.95, il cortile pollo 40.98 Id.Operazione: NOTPROVIDED</t>
  </si>
  <si>
    <t>BONIFICO A VOSTRO FAVORE Loredana Martin Data Regolamento: 02/06/23 Coord.Ordinante: LT59 3250 0626 2541 3032 Banca Ordinante: REVOLT21 Cro: RVDITR23060209105147467 Note: Ordine carne pio bove - Loredana 1 e Loredana 2 Id.Operazione: NOTPROVIDED</t>
  </si>
  <si>
    <t>BONIFICO A VOSTRO FAVORE GUARNERI TIZIANA Data Regolamento: 02/06/23 Coord.Ordinante: IT04 H030 1503 2000 0000 0286 755 Banca Ordinante: 03015/03200-FEBIITM1 Cro: 2306012282826201480320033880IT Note: pag.to ordine Pio Bove Carne (Tiziana 1) Id.Operazione: NOT PROVIDED</t>
  </si>
  <si>
    <t>BONIFICO A VOSTRO FAVORE GUARNERI TIZIANA Data Regolamento: 02/06/23 Coord.Ordinante: IT04 H030 1503 2000 0000 0286 755 Banca Ordinante: 03015/03200-FEBIITM1 Cro: 2306012282825711480320033880IT Note: pag.to ordine Pio Bove Carne (Tiziana 2) Id.Operazione: NOT PROVIDED</t>
  </si>
  <si>
    <t>BONIFICO A VOSTRO FAVORE MORELLI CLAUDIA Data Regolamento: 02/06/23 Coord.Ordinante: IT31 O030 1503 2000 0000 0231 095 Banca Ordinante: 03015/03200-FEBIITM1 Cro: 2305312282494490480320032930IT Note: ordine carne Claudia Morelli Id.Operazione: NOT PROVIDED</t>
  </si>
  <si>
    <t>BONIFICO A VOSTRO FAVORE PAOLA MERATI Data Regolamento: 02/06/23 Coord.Ordinante: IT66 X034 7501 605C C001 0248 728 Banca Ordinante: 03475/01605-INGBITD1 Cro: 12435512612 Note: Pagamento carne Paola e Marco Id.Ordinante: INGBITD1XXX Id.Operazione: NOTPROVIDED Id.Beneficiario: ETICIT22XXX</t>
  </si>
  <si>
    <t>BONIFICO A VOSTRO FAVORE TOPPI MARIA FABRIZIA, BINACCHI GIANNI M Data Regolamento: 02/06/23 Coord.Ordinante: IT56 I050 3433 2600 0000 0001 798 Banca Ordinante: 03336/03202-BAPPIT22 Cro: 5034003201683152483326033260IT Note: ordine carne pio bove, Binacchi G. Marco Id.Operazione: NOTPROVIDED</t>
  </si>
  <si>
    <t>BONIFICO A VOSTRO FAVORE PIAZZI LUCA, SARCHI MARIA TERESA Data Regolamento: 02/06/23 Coord.Ordinante: IT70 D050 3432 3800 0000 0013 370 Banca Ordinante: 03336/03202-BAPPIT22 Cro: 5034001537463152483238032380IT Note: Polli 41,33 Carne 76,37 Id.Operazione: NOTPROVIDED</t>
  </si>
  <si>
    <t>BONIFICO A VOSTRO FAVORE MAURIZIO CARCO Data Regolamento: 06/06/23 Coord.Ordinante: IT11 X010 0533 2600 0000 0001 881 Banca Ordinante: 01005/01624-BNLIITRR Cro: 82572991106 Note: Pio Bove maggio 2023 Id.Operazione: 82572991106</t>
  </si>
  <si>
    <t>BONIFICO A VOSTRO FAVORE VARRA' IMMACOLATA CORVI CESARE GUGLIELM Data Regolamento: 06/06/23 Coord.Ordinante: IT31 K076 0101 6000 0004 0805 244 Banca Ordinante: 07601/22105-BPPIITRR Cro: EA23060531374299480160020100IT Note: SALDO ACQUISTO CARNI Id.Ordinante: BPPIITRR Id.Operazione: NOTPROVIDED Id.Beneficiario: ETICIT22002</t>
  </si>
  <si>
    <t>BONIFICO A VOSTRO FAVORE CASALI FRANCESCA SACCAVINO EMANUELE Data Regolamento: 06/06/23 Coord.Ordinante: IT10 Q030 6933 2600 0000 3697 136 Banca Ordinante: 01010/03466-BCITITMM Cro: 0306950239674506483326033260IT Note: Saldo acquisti Pio Bove Saccavino e Dario Id.Operazione: NOTPROVIDED</t>
  </si>
  <si>
    <t>BONIFICO A VOSTRO FAVORE OPPO ENRICO RODELLA PAOLA Data Regolamento: 06/06/23 Coord.Ordinante: IT64 C030 6901 7911 0000 0000 822 Banca Ordinante: 01010/03466-BCITITMM Cro: 0306950239571301480160033260IT Note: Ordine carne Oppo Rodella Id.Operazione: NOTPROVIDED</t>
  </si>
  <si>
    <t>BONIFICO A VOSTRO FAVORE FAVARETTO VIVIANA SARA PAPASODARO MARCO Data Regolamento: 07/06/23 Coord.Ordinante: IT10 Q030 6933 2601 0000 0003 177 Banca Ordinante: 01010/03466-BCITITMM Cro: 0306950330247412483326033260IT Note: fatto Mandorla Viviana Favaretto giugno 2023 Id.Operazione: NOTPROVIDED</t>
  </si>
  <si>
    <t>ADDEBITO BONIFICO DA HOME BANKING VIGAN ANGELO AZ. AGR. Bonifico Disposto in: Internet Coor.Benef.: IT79 P034 4033 4700 0000 3090 000 Banca Destinataria: 03440/33470-BDBDIT22XXX Data Ordine: 07/06/23 Data Regolamento: 08/06/23 Cro: 0000028023913305480160033260IT SALDO VS FATTURA N. 14 DEL 27/5/23</t>
  </si>
  <si>
    <t>ADDEBITO BONIFICO DA HOME BANKING LESCA SIMONE AZIENDA BIOLOGICA Bonifico Disposto in: Internet Coor.Benef.: IT63 O050 3456 1500 0000 0022 477 Banca Destinataria: 05034/56150-BAPPIT21598 Data Ordine: 07/06/23 Data Regolamento: 08/06/23 Cro: 0000028023911803480160033260IT SALDO VS FATTURA N. 248 DEL 20/4/23</t>
  </si>
  <si>
    <t>BONIFICO A VOSTRO FAVORE ALLARI CHIARA Data Regolamento: 07/06/23 Coord.Ordinante: IT50 L035 8901 6000 1057 0495 610 Banca Ordinante: 03589/01601-BKRAITMM Cro: 2306050735442656480160033260IT54666 Note: Pio Bove maggio 2023 Id.Ordinante: CA95975BD Id.Operazione: NOTPROVIDED</t>
  </si>
  <si>
    <t>BONIFICO A VOSTRO FAVORE PILOTTO ALESSANDRO, MONTEAGUDO JULIA GU Data Regolamento: 12/06/23 Coord.Ordinante: IT47 I050 3433 2600 0000 0004 385 Banca Ordinante: 03336/03202-BAPPIT22 Cro: 5034003153513160483326033260IT Note: pilotto Julia ordine pio bove Id.Operazione: NOTPROVIDED</t>
  </si>
  <si>
    <t>BONIFICO A VOSTRO FAVORE GIULIANO SABINA Data Regolamento: 16/06/23 Coord.Ordinante: IT81 Q050 3433 2600 0000 0001 924 Banca Ordinante: 03336/03202-BAPPIT22 Cro: 5034004951303166483326033260IT Note: Formaggio due pezzi Id.Operazione: NOTPROVIDED</t>
  </si>
  <si>
    <t>BONIFICO A VOSTRO FAVORE BRAGLIA PAOLO, CARMAGNOLA LINDA Data Regolamento: 19/06/23 Coord.Ordinante: IT08 F050 3401 7990 0000 0032 905 Banca Ordinante: 03336/03202-BAPPIT22 Cro: 5034001495483167480160001799IT Note: saldo ordine parmigiano giugno 2023 Id.Operazione: NOTPROVIDED</t>
  </si>
  <si>
    <t>BONIFICO A VOSTRO FAVORE VOLONTE LUISA CARLA, FERRARI DARIO Data Regolamento: 19/06/23 Coord.Ordinante: IT29 L050 3433 2600 0000 0021 997 Banca Ordinante: 03336/03202-BAPPIT22 Cro: 5034002272313167483326033260IT Note: pagamento il pollaio 97,60 pio bove 105,65 par migiano 90,60 Id.Operazione: NOTPROVIDED</t>
  </si>
  <si>
    <t>BONIFICO VS. FAVORE DORINI MASSIMO Data Accredito: 19/06/23 Coord.Ordinante: IT71 P050 1801 6000 0001 1254 406 Cro: 28026968002 Note: PARMIGIANO</t>
  </si>
  <si>
    <t>BONIFICO VS. FAVORE UNLAND NORBERT, FIORE MARIA TELMA Data Accredito: 19/06/23 Coord.Ordinante: IT58 X050 1812 1000 0001 6956 161 Cro: 28026787706 Note: ORDINE POLLI MAGGIO, TOMASONI E CAVOLA GIUGNO</t>
  </si>
  <si>
    <t>BONIFICO A VOSTRO FAVORE COLLU DAVIDE E GUARNERI TIZIANA Data Regolamento: 20/06/23 Coord.Ordinante: IT04 H030 1503 2000 0000 0286 755 Banca Ordinante: 03015/03200-FEBIITM1 Cro: 2306182294896650480320033880IT Note: ordine parmigiano 993 Guarneri Tiziana Id.Operazione: NOT PROVIDED</t>
  </si>
  <si>
    <t>BONIFICO A VOSTRO FAVORE PAOLA MERATI Data Regolamento: 20/06/23 Coord.Ordinante: IT66 X034 7501 605C C001 0248 728 Banca Ordinante: 03475/01605-INGBITD1 Cro: 12525806308 Note: Pagamento formaggio Cavola, Paola Merati Id.Ordinante: INGBITD1XXX Id.Operazione: NOTPROVIDED Id.Beneficiario: ETICIT22XXX</t>
  </si>
  <si>
    <t>BONIFICO A VOSTRO FAVORE CATTAFI MAURIZIO ROSARIO E BIZZARRO COS Data Regolamento: 20/06/23 Coord.Ordinante: IT84 O053 8720 4000 0000 2387 206 Banca Ordinante: 05387/02400-BPMOIT22 Cro: 231686066727785-482040033260IT05387 Note: Parmigiano ordine Giugno 2023 Id.Operazione: NOTPROVIDED</t>
  </si>
  <si>
    <t>BONIFICO A VOSTRO FAVORE ANASTASIO CARLO EVARISTO ASSUNTA Data Regolamento: 20/06/23 Coord.Ordinante: IT18 O035 8901 6000 1057 0173 780 Banca Ordinante: 03589/01601-BKRAITMM Cro: 2306190837341283480160033260IT71921 Note: ordine caseificio 993 Id.Ordinante: CA37095FU Id.Operazione: NOTPROVIDED</t>
  </si>
  <si>
    <t>BONIFICO A VOSTRO FAVORE CASALI FRANCESCA SACCAVINO EMANUELE Data Regolamento: 20/06/23 Coord.Ordinante: IT10 Q030 6933 2600 0000 3697 136 Banca Ordinante: 01010/03466-BCITITMM Cro: 0306950785360701483326033260IT Note: Saldo acquisti reggiano caseificio 993 Id.Operazione: NOTPROVIDED</t>
  </si>
  <si>
    <t>BONIFICO A VOSTRO FAVORE LANDA DANIELE BRUNATO MARIA GABRIELLA Data Regolamento: 20/06/23 Coord.Ordinante: IT03 N030 6933 2601 0000 0004 348 Banca Ordinante: 01010/03466-BCITITMM Cro: 0306950815513305483326033260IT Note: ORD.PARMIGIANO giugno 2023 Id.Operazione: NOTPROVIDED</t>
  </si>
  <si>
    <t>BONIFICO A VOSTRO FAVORE FUSI VALENTINA CORONA STEFANO Data Regolamento: 20/06/23 Coord.Ordinante: IT66 L030 6933 8800 0000 5348 106 Banca Ordinante: 01010/03466-BCITITMM Cro: 0306950828621710483388033880IT Note: Pagamento Ordine Parmigiano - Corona Id.Operazione: NOTPROVIDED</t>
  </si>
  <si>
    <t>BONIFICO A VOSTRO FAVORE CARELLI PAOLA GUERRA PIER LUIGI Data Regolamento: 20/06/23 Coord.Ordinante: IT46 N030 6933 2600 0000 4931 179 Banca Ordinante: 01010/03466-BCITITMM Cro: 0306950802437110483326033260IT Note: Carelli Paola, acquisto prodotti caseificio 99 3 mese di giugno 2023 Id.Operazione: NOTPROVIDED</t>
  </si>
  <si>
    <t>BONIFICO A VOSTRO FAVORE FUMAGALLI GIANCARLO, BALLADA SOLEDAD MA Data Regolamento: 20/06/23 Coord.Ordinante: IT64 Y050 3433 2600 0000 0020 654 Banca Ordinante: 03336/03202-BAPPIT22 Cro: 5034000532923168483326033260IT Note: parmigiano socia Ballada del giugno 2023 Id.Operazione: NOTPROVIDED</t>
  </si>
  <si>
    <t>BONIFICO A VOSTRO FAVORE MANFREDINI SIMONA MARINA OGLIARI LUCA L Data Regolamento: 20/06/23 Coord.Ordinante: IT98 J030 6933 2601 0000 0090 038 Banca Ordinante: 01010/03466-BCITITMM Cro: 0306950812609105483326001600IT Note: Manfredini Simona x ordine formaggio + burro 5 7.20 euro Id.Operazione: NOTPROVIDED</t>
  </si>
  <si>
    <t>BONIFICO A VOSTRO FAVORE PEAFRINI FAUSTO ETTORE, MARANI MARIA CR Data Regolamento: 20/06/23 Coord.Ordinante: IT67 P050 3433 2600 0000 0025 675 Banca Ordinante: 03336/03202-BAPPIT22 Cro: 5034000884203170483326033260IT Note: ordine pio bove ed ordine grana Id.Operazione: NOTPROVIDED</t>
  </si>
  <si>
    <t>BONIFICO A VOSTRO FAVORE MARTIN LOREDANA SOTTURA VALERIANO Data Regolamento: 21/06/23 Coord.Ordinante: IT20 Z076 0101 6000 0006 1302 428 Banca Ordinante: 07601/22105-BPPIITRR Cro: EA23062049918119480160033820IT Note: Ordine parmigiano Giugno 2023- Martin L. Id.Ordinante: BPPIITRR Id.Operazione: NOT PROVIDED Id.Beneficiario: ETICIT22002</t>
  </si>
  <si>
    <t>BONIFICO A VOSTRO FAVORE LORENZA FULLIN Data Regolamento: 21/06/23 Coord.Ordinante: IT34 M034 7501 605C C001 0170 783 Banca Ordinante: 03475/01605-INGBITD1 Cro: 12538111401 Note: Tomasoni Id.Ordinante: INGBITD1XXX Id.Operazione: NOTPROVIDED Id.Beneficiario: ETICIT22XXX</t>
  </si>
  <si>
    <t>BONIFICO A VOSTRO FAVORE TOMAINO GIUSEPPINA BEFFA VALERIO Data Regolamento: 21/06/23 Coord.Ordinante: IT06 W030 6920 1031 0000 0005 908 Banca Ordinante: 01010/03466-BCITITMM Cro: 0306950818524206482010033260IT Note: b/b Euro 97,00parmigiano Id.Operazione: NOTPROVIDED</t>
  </si>
  <si>
    <t>BONIFICO A VOSTRO FAVORE ROSSIN DOMITILLA Data Regolamento: 21/06/23 Coord.Ordinante: IT20 J050 3401 7950 0000 0053 644 Banca Ordinante: 03336/03202-BAPPIT22 Cro: 5034007628173170480160001795IT Note: rossin domitilla grana Id.Operazione: NOTPROVIDED</t>
  </si>
  <si>
    <t>BONIFICO A VOSTRO FAVORE VANZATI ANTONELLA Data Regolamento: 22/06/23 Coord.Ordinante: IT90 E030 6933 4610 0000 2267 127 Banca Ordinante: 01010/03466-BCITITMM Cro: 0306950901524410483346033460IT Note: parmigiano Vanzati Id.Operazione: NOTPROVIDED</t>
  </si>
  <si>
    <t>BONIFICO A VOSTRO FAVORE MANDREOLI CORRADO SASSARO OLGA PAOLA Data Regolamento: 22/06/23 Coord.Ordinante: IT37 Q030 6933 2600 0000 3527 191 Banca Ordinante: 01010/03466-BCITITMM Cro: 0306950888943212483326033260IT Note: parmigiano Id.Operazione: NOTPROVIDED</t>
  </si>
  <si>
    <t>BONIFICO A VOSTRO FAVORE GIBIN DIEGO Data Regolamento: 22/06/23 Coord.Ordinante: IT81 C050 3433 2600 0000 0075 218 Banca Ordinante: 03336/03202-BAPPIT22 Cro: 5034003135233172483326033260IT Note: PARMIGIANO 1058 TOMASONI 68,30 Id.Operazione: NOTPROVIDED</t>
  </si>
  <si>
    <t>BONIFICO VS. FAVORE SCALABRINI GIULIANA Data Accredito: 22/06/23 Coord.Ordinante: IT78 A050 1801 6000 0001 1254 364 Cro: 28027801201 Note: PARMIGGIANO GIUGNO 2023</t>
  </si>
  <si>
    <t>BONIFICO A VOSTRO FAVORE SANGIOVANNI ALFONSO CHIODINI NATALIA Data Regolamento: 23/06/23 Coord.Ordinante: IT09 A053 8733 4610 0004 7456 806 Banca Ordinante: 05387/02400-BPMOIT22 Cro: 231736068696827-483346133260IT05387 Note: PAGAMENTO Parmigiano Id.Operazione: NOTPROVIDED</t>
  </si>
  <si>
    <t>BONIFICO A VOSTRO FAVORE CLAUDIA TESSARI Data Regolamento: 23/06/23 Coord.Ordinante: IT71 R034 7501 605C C001 2259 995 Banca Ordinante: 03475/01605-INGBITD1 Cro: 12549301006 Note: Parmigiano Reggiano Tessari Claudia Id.Ordinante: INGBITD1XXX Id.Operazione: NOTPROVIDED Id.Beneficiario: ETICIT22XXX</t>
  </si>
  <si>
    <t>BONIFICO A VOSTRO FAVORE CECCHINELLI GIOVANNA MARIA Data Regolamento: 23/06/23 Coord.Ordinante: IT09 V030 6933 2601 0000 0006 174 Banca Ordinante: 01010/03466-BCITITMM Cro: 0306950933892706483326033260IT Note: S.DO TOMASONI, CAVOLA 993 - CECCHINELLI G. Id.Operazione: NOTPROVIDED</t>
  </si>
  <si>
    <t>BONIFICO A VOSTRO FAVORE RUGGERI GIAN LUIGI, COLOMBO EMILIA Data Regolamento: 23/06/23 Coord.Ordinante: IT92 S050 3433 2600 0000 0022 143 Banca Ordinante: 03336/03202-BAPPIT22 Cro: 5034003419283173483326033260IT Note: parmigiano gigi Id.Operazione: NOTPROVIDED</t>
  </si>
  <si>
    <t>BONIFICO A VOSTRO FAVORE BRUNI DINO E RUGGERI RITA MARIA Data Regolamento: 26/06/23 Coord.Ordinante: IT69 E030 6933 8201 0000 0007 589 Banca Ordinante: 01010/03466-BCITITMM Cro: 0306950998611212483382033260IT Note: BRUNI - Parmigiano giugno Id.Operazione: NOTPROVIDED</t>
  </si>
  <si>
    <t>VS DISPOSIZIONE DI BONIFICO BIOCASEIFICIO TOMASONI DI TOMASONI MASS Bonifico Disposto in: Internet Coor.Benef.: IT21 N050 1811 2000 0001 1236 106 Data Ordine: 26/06/23 Data Accredito: 26/06/23 Cro: 28028243100 SALDO ORDINE GAS LIMBIATE 14/6/23</t>
  </si>
  <si>
    <t>ADDEBITO BONIFICO DA HOME BANKING SOC. AGR. PIO BOVE Bonifico Disposto in: Internet Coor.Benef.: IT96 L056 9632 4100 0000 2440 X53 Banca Destinataria: 05696/32410-POSOIT2107J Data Ordine: 26/06/23 Data Regolamento: 27/06/23 Cro: 0000028028242103480160033260IT SALDO VS FATTURA N. 16 DEL 31/5/23</t>
  </si>
  <si>
    <t>BONIFICO A VOSTRO FAVORE RASO CARLO CERATI DANIELA Data Regolamento: 27/06/23 Coord.Ordinante: IT42 W030 6932 4101 0000 0003 629 Banca Ordinante: 01010/03466-BCITITMM Cro: 0306951056323210483241033260IT Note: Spesa parmigiano Id.Operazione: NOTPROVIDED</t>
  </si>
  <si>
    <t>BONIFICO A VOSTRO FAVORE CHIODIN MASSIMO PESCE GIULIANA Data Regolamento: 27/06/23 Coord.Ordinante: IT28 E030 6933 2601 0000 0004 802 Banca Ordinante: 01010/03466-BCITITMM Cro: 0306951011983201483326033260IT Note: Parmigiano Id.Operazione: NOTPROVIDED</t>
  </si>
  <si>
    <t>BONIFICO A VOSTRO FAVORE LARIZZA FERDINANDO Data Regolamento: 27/06/23 Coord.Ordinante: IT62 K050 3432 8710 0000 0001 496 Banca Ordinante: 03336/03202-BAPPIT22 Cro: 5034004946033174483287032871IT Note: Formaggio .Rambaldini Id.Operazione: NOTPROVIDED</t>
  </si>
  <si>
    <t>BONIFICO A VOSTRO FAVORE ALBASI SILVANA Data Regolamento: 27/06/23 Coord.Ordinante: IT22 Q050 3433 5220 0000 0030 529 Banca Ordinante: 03336/03202-BAPPIT22 Cro: 5034007048173177483352033522IT Note: parmigiano reggiano Id.Operazione: NOTPROVIDED</t>
  </si>
  <si>
    <t>BONIFICO A VOSTRO FAVORE ALLARI CHIARA Data Regolamento: 28/06/23 Coord.Ordinante: IT50 L035 8901 6000 1057 0495 610 Banca Ordinante: 03589/01601-BKRAITMM Cro: 2306271140511560480160033260IT89248 Note: 29,40 caseif. 993, 19,43 Tomasoni, 8,00 festa gas Id.Ordinante: CA95975BD Id.Operazione: NOTPROVIDED</t>
  </si>
  <si>
    <t>BONIFICO A VOSTRO FAVORE Loredana Martin Data Regolamento: 29/06/23 Coord.Ordinante: LT59 3250 0626 2541 3032 Banca Ordinante: REVOLT21 Cro: RVDITR23062911209145096 Note: E 37,21 ordine Tea Natura + E 55 acconto pumma rola, rimanente pro Gas, Loredana Martin Id.Operazione: NOTPROVIDED</t>
  </si>
  <si>
    <t>BONIFICO VS. FAVORE UNLAND NORBERT, FIORE MARIA TELMA Data Accredito: 29/06/23 Coord.Ordinante: IT58 X050 1812 1000 0001 6956 161 Cro: 28029876910 Note: ORDINI TEANATURA 133,33 E PUMMAROLA 46,80</t>
  </si>
  <si>
    <t>BONIFICO A VOSTRO FAVORE VARRA' IMMACOLATA CORVI CESARE GUGLIELM Data Regolamento: 29/06/23 Coord.Ordinante: IT31 K076 0101 6000 0004 0805 244 Banca Ordinante: 07601/22105-BPPIITRR Cro: EA23062859087701480160020100IT Note: PAGAMENTO FORMAGGI Id.Ordinante: BPPIITRR Id.Operazione: NOTPROVIDED Id.Beneficiario: ETICIT22002</t>
  </si>
  <si>
    <t>BONIFICO A VOSTRO FAVORE BACINO VINCENZO Data Regolamento: 29/06/23 Coord.Ordinante: IT30 E020 0832 9100 0010 1402 951 Banca Ordinante: 01020/02080-UNCRITMM Cro: 1101231790434322 Note: Parmigiano Vincenzo Bacino Id.Operazione: NOTPROVIDED</t>
  </si>
  <si>
    <t>BONIFICO VS. FAVORE SCALABRINI GIULIANA Data Accredito: 30/06/23 Coord.Ordinante: IT78 A050 1801 6000 0001 1254 364 Cro: 28030312612 Note: ACCONTO PUMMAROLA</t>
  </si>
  <si>
    <t>BONIFICO VS. FAVORE SCALABRINI GIULIANA Data Accredito: 30/06/23 Coord.Ordinante: IT78 A050 1801 6000 0001 1254 364 Cro: 28030312107 Note: ACCONTO PUMMAROLA</t>
  </si>
  <si>
    <t>BONIFICO A VOSTRO FAVORE CAMERIN FABIO, SCIRE' STEFANIA Data Regolamento: 30/06/23 Coord.Ordinante: IT63 Y030 6234 2100 0000 1295 916 Banca Ordinante: 03062/34210-MEDBITMM Cro: 0000028895665702483421034210IT Note: ORDINE TEA CAMERIN Id.Ordinante: MEDBITMMXXX Id.Operazione: NOT PROVIDED</t>
  </si>
  <si>
    <t>BONIFICO A VOSTRO FAVORE PIVA NIVES-MANFREDINI EDOARDO Data Regolamento: 30/06/23 Coord.Ordinante: IT32 E076 0101 6000 0001 7527 219 Banca Ordinante: 07601/22105-BPPIITRR Cro: EA23062960275865480160033260IT Note: parmigiano reggiano cavola Id.Ordinante: BPPIITRR Id.Operazione: NOT PROVIDED Id.Beneficiario: ETICIT22002</t>
  </si>
  <si>
    <t>IMPOSTA DI BOLLO SU RENDICONTO RECUPERO PERIODO DAL 01/04/23 AL 30/06/23</t>
  </si>
  <si>
    <t>BONIFICO A VOSTRO FAVORE PAOLA MERATI Data Regolamento: 03/07/23 Coord.Ordinante: IT66 X034 7501 605C C001 0248 728 Banca Ordinante: 03475/01605-INGBITD1 Cro: 12590935904 Note: Ordine Tea Natura Id.Ordinante: INGBITD1XXX Id.Operazione: NOTPROVIDED Id.Beneficiario: ETICIT22XXX</t>
  </si>
  <si>
    <t>BONIFICO A VOSTRO FAVORE CHIODIN MASSIMO PESCE GIULIANA Data Regolamento: 03/07/23 Coord.Ordinante: IT28 E030 6933 2601 0000 0004 802 Banca Ordinante: 01010/03466-BCITITMM Cro: 0306951215292511483326033260IT Note: Tea Natura Id.Operazione: NOTPROVIDED</t>
  </si>
  <si>
    <t>BONIFICO A VOSTRO FAVORE TOMAINO GIUSEPPINA BEFFA VALERIO Data Regolamento: 03/07/23 Coord.Ordinante: IT06 W030 6920 1031 0000 0005 908 Banca Ordinante: 01010/03466-BCITITMM Cro: 0306951200449401482010033260IT Note: b/b Euro 54,29 Tea natura Id.Operazione: NOTPROVIDED</t>
  </si>
  <si>
    <t>BONIFICO A VOSTRO FAVORE SANGIOVANNI ALFONSO CHIODINI NATALIA Data Regolamento: 03/07/23 Coord.Ordinante: IT09 A053 8733 4610 0004 7456 806 Banca Ordinante: 05387/02400-BPMOIT22 Cro: 231816062107981-483346133260IT05387 Note: Acconto pummarola Id.Operazione: NOTPROVIDED</t>
  </si>
  <si>
    <t>BONIFICO A VOSTRO FAVORE RASO CONCETTA Data Regolamento: 04/07/23 Coord.Ordinante: IT27 I020 0833 2610 0011 0010 692 Banca Ordinante: 01020/02080-UNCRITMM Cro: 1101231820099228 Note: Parmigiano giugno 2023 Id.Operazione: NOTPROVIDED</t>
  </si>
  <si>
    <t>BONIFICO A VOSTRO FAVORE CASALI FRANCESCA SACCAVINO EMANUELE Data Regolamento: 04/07/23 Coord.Ordinante: IT10 Q030 6933 2600 0000 3697 136 Banca Ordinante: 01010/03466-BCITITMM Cro: 0306951261636400483326033260IT Note: Anticipo acquisto pummarola Id.Operazione: NOTPROVIDED</t>
  </si>
  <si>
    <t>BONIFICO A VOSTRO FAVORE GHEZZI PAOLO MARIA,BEZZI RAFFAELLA Data Regolamento: 04/07/23 Coord.Ordinante: IT32 Q020 0833 2610 0000 4699 733 Banca Ordinante: 01020/02080-UNCRITMM Cro: 1101231840250978 Note: anticipo 50. ordine Progetto Pummarola Id.Operazione: NOTPROVIDED</t>
  </si>
  <si>
    <t>BONIFICO A VOSTRO FAVORE FLACCADORI COSTANTE LINO Data Regolamento: 04/07/23 Coord.Ordinante: IT41 C030 6933 2601 0000 0005 103 Banca Ordinante: 01010/03466-BCITITMM Cro: 0306951287955203483326033260IT Note: FORMAGGIO 993 Id.Operazione: NOTPROVIDED</t>
  </si>
  <si>
    <t>BONIFICO A VOSTRO FAVORE PIVA NIVES-MANFREDINI EDOARDO Data Regolamento: 05/07/23 Coord.Ordinante: IT32 E076 0101 6000 0001 7527 219 Banca Ordinante: 07601/22105-BPPIITRR Cro: EA23070464854100480160033260IT Note: tea natura e anticipo pummarola Id.Ordinante: BPPIITRR Id.Operazione: NOT PROVIDED Id.Beneficiario: ETICIT22002</t>
  </si>
  <si>
    <t>BONIFICO A VOSTRO FAVORE FAVARETTO VIVIANA SARA PAPASODARO MARCO Data Regolamento: 05/07/23 Coord.Ordinante: IT10 Q030 6933 2601 0000 0003 177 Banca Ordinante: 01010/03466-BCITITMM Cro: 0306951356374405483326033260IT Note: Tea + acconto Pummarola 2023 Viviana Favaretto Id.Operazione: NOTPROVIDED</t>
  </si>
  <si>
    <t>BONIFICO A VOSTRO FAVORE VARRA' IMMACOLATA CORVI CESARE GUGLIELM Data Regolamento: 06/07/23 Coord.Ordinante: IT31 K076 0101 6000 0004 0805 244 Banca Ordinante: 07601/22105-BPPIITRR Cro: EA23070566577011480160020100IT Note: ACCONTO PUMMAROLA Id.Ordinante: BPPIITRR Id.Operazione: NOTPROVIDED Id.Beneficiario: ETICIT22002</t>
  </si>
  <si>
    <t>SERVIZI REMOTE BANKING CANONE INTERNET BANKING ORDINANTE :   BANCA POPOLARE ETICA CANONE NX PRIVATI DISPO FIL: 00000 N.DIST.: 000000000191001/000</t>
  </si>
  <si>
    <t>VS DISPOSIZIONE DI BONIFICO COMITATO VERSO IL DISTRETTO DI EC. SOLI Bonifico Disposto in: Internet Coor.Benef.: IT76 Q050 1801 6000 0001 1410 461 Data Ordine: 10/07/23 Data Accredito: 10/07/23 Cro: 28032789907 QUOTA 2023 GAS LIMBIATE</t>
  </si>
  <si>
    <t>ADDEBITO BONIFICO DA HOME BANKING CASEIFICIO CAVOLA SCA Bonifico Disposto in: Internet Coor.Benef.: IT38 L070 7266 5200 4601 0100 053 Banca Destinataria: 07072/66520-ICRAITRRTS0 Data Ordine: 10/07/23 Data Regolamento: 11/07/23 Cro: 0000028032789806480160033260IT ANTICIPO VS FATTURA N. 1954 DEL 13/06/23</t>
  </si>
  <si>
    <t>BONIFICO A VOSTRO FAVORE PAOLA MERATI Data Regolamento: 11/07/23 Coord.Ordinante: IT66 X034 7501 605C C001 0248 728 Banca Ordinante: 03475/01605-INGBITD1 Cro: 12643696000 Note: Pagamento carne Paola + Marco Id.Ordinante: INGBITD1XXX Id.Operazione: NOTPROVIDED Id.Beneficiario: ETICIT22XXX</t>
  </si>
  <si>
    <t>BONIFICO A VOSTRO FAVORE MANDREOLI CORRADO SASSARO OLGA PAOLA Data Regolamento: 11/07/23 Coord.Ordinante: IT37 Q030 6933 2600 0000 3527 191 Banca Ordinante: 01010/03466-BCITITMM Cro: 0306951587150001483326033260IT Note: x carne pio Bove renza e olga (40+116) Id.Operazione: NOTPROVIDED</t>
  </si>
  <si>
    <t>BONIFICO A VOSTRO FAVORE RUGGERI GIAN LUIGI, COLOMBO EMILIA Data Regolamento: 11/07/23 Coord.Ordinante: IT92 S050 3433 2600 0000 0022 143 Banca Ordinante: 03336/03202-BAPPIT22 Cro: 5034003104173191483326033260IT Note: donazione soci per festa gas Id.Operazione: NOTPROVIDED</t>
  </si>
  <si>
    <t>BONIFICO A VOSTRO FAVORE CECCHINELLI GIOVANNA MARIA Data Regolamento: 11/07/23 Coord.Ordinante: IT09 V030 6933 2601 0000 0006 174 Banca Ordinante: 01010/03466-BCITITMM Cro: 0306951567473302483326033260IT Note: S.DO Tea Natura/acc. Pummarola CECCHINELLI G. Id.Operazione: NOTPROVIDED</t>
  </si>
  <si>
    <t>BONIFICO A VOSTRO FAVORE PIURI VIVIANA Data Regolamento: 19/07/23 Coord.Ordinante: IT45 Y030 6933 8801 0000 0003 357 Banca Ordinante: 01010/03466-BCITITMM Cro: 0306951907965011483388033880IT Note: ordine Tea Natura giugno23 Id.Operazione: NOTPROVIDED</t>
  </si>
  <si>
    <t>BONIFICO A VOSTRO FAVORE LORENZA FULLIN Data Regolamento: 20/07/23 Coord.Ordinante: IT34 M034 7501 605C C001 0170 783 Banca Ordinante: 03475/01605-INGBITD1 Cro: 12700596710 Note: pummarola+tea natura Id.Ordinante: INGBITD1XXX Id.Operazione: NOTPROVIDED Id.Beneficiario: ETICIT22XXX</t>
  </si>
  <si>
    <t>ADDEBITO BONIFICO DA HOME BANKING ANNAMARIA TALIENTO Bonifico Disposto in: Internet Coor.Benef.: IT61 N053 8740 0220 0004 2945 146 Banca Destinataria: 05387/40022-BPMOIT22XXX Data Ordine: 20/07/23 Data Regolamento: 21/07/23 Cro: 0000028035493402480160033260IT SALDO VS FATTURA N. 18 DEL 28/5/23</t>
  </si>
  <si>
    <t>VS DISPOSIZIONE DI BONIFICO CORONGIU MIRIAM DI CORONGIU MIRIAM Bonifico Disposto in: Internet Coor.Benef.: IT51 A050 1803 4000 0001 2499 182 Data Ordine: 20/07/23 Data Accredito: 20/07/23 Cro: 28035492405 SALDO VS FATTURA N. 21 DEL 7/6/23</t>
  </si>
  <si>
    <t>ADDEBITO BONIFICO DA HOME BANKING AZ. AGR. ANTICHI SAPORI DI CACCIOLA DAN Bonifico Disposto in: Internet Coor.Benef.: IT49 F030 6939 8521 0000 0003 629 Banca Destinataria: 03069/39852-BCITITMMXXX Data Ordine: 20/07/23 Data Regolamento: 21/07/23 Cro: 0000028035491408480160033260IT SALDO VS FATTURA N. 26 DEL 2/6/23</t>
  </si>
  <si>
    <t>ADDEBITO BONIFICO DA HOME BANKING MULINO MARINO Bonifico Disposto in: Internet Coor.Benef.: IT05 J085 3046 8400 0000 0090 615 Banca Destinataria: 08530/46840-ICRAITRREQ0 Data Ordine: 20/07/23 Data Regolamento: 21/07/23 Cro: 0000028035490701480160033260IT SALDO VS FATTURA N. 418 DEL 6/3/23</t>
  </si>
  <si>
    <t>ADDEBITO BONIFICO DA HOME BANKING CASEIFICIO CAVOLA SCA Bonifico Disposto in: Internet Coor.Benef.: IT38 L070 7266 5200 4601 0100 053 Banca Destinataria: 07072/66520-ICRAITRRTS0 Data Ordine: 20/07/23 Data Regolamento: 21/07/23 Cro: 0000028035489704480160033260IT SALDO VS FATTURA 1954 DEL 13/06/23</t>
  </si>
  <si>
    <t>BONIFICO A VOSTRO FAVORE Loredana Martin Data Regolamento: 24/07/23 Coord.Ordinante: LT59 3250 0626 2541 3032 Banca Ordinante: REVOLT21 Cro: RVDITR23072413255782349 Note: Ordine polli, luglio, Loredana Martin.: Totale di Loredana 1, 2, 3 Id.Operazione: NOTPROVIDED</t>
  </si>
  <si>
    <t>BONIFICO VS. FAVORE UNLAND NORBERT, FIORE MARIA TELMA Data Accredito: 24/07/23 Coord.Ordinante: IT58 X050 1812 1000 0001 6956 161 Cro: 28036132106 Note: ORDINE PIO BOVE 51,94 E POLLI 23 EURO</t>
  </si>
  <si>
    <t>BONIFICO A VOSTRO FAVORE ALLARI CHIARA Data Regolamento: 25/07/23 Coord.Ordinante: IT50 L035 8901 6000 1057 0495 610 Banca Ordinante: 03589/01601-BKRAITMM Cro: 2307240951165770480160033260IT84898 Note: Pollo Luglio, 28,78 Id.Ordinante: CA95975BD Id.Operazione: NOTPROVIDED</t>
  </si>
  <si>
    <t>BONIFICO A VOSTRO FAVORE BRUNI DINO E RUGGERI RITA MARIA Data Regolamento: 28/07/23 Coord.Ordinante: IT69 E030 6933 8201 0000 0007 589 Banca Ordinante: 01010/03466-BCITITMM Cro: 0306952227401011483382033260IT Note: BRUNI - RITA polli luglio Id.Operazione: NOTPROVIDED</t>
  </si>
  <si>
    <t>ADDEBITO BONIFICO DA HOME BANKING Vigan Angelo az. agr. Bonifico Disposto in: Internet Coor.Benef.: IT79 P034 4033 4700 0000 3090 000 Banca Destinataria: 03440/33470-BDBDIT22XXX Data Ordine: 31/07/23 Data Regolamento: 01/08/23 Cro: 0000028038304305480160033260IT SALDO VS FATTURA N. 20 DEL 21/7/23</t>
  </si>
  <si>
    <t>ADDEBITO BONIFICO DA HOME BANKING Soc. agr. Pio Bove Bonifico Disposto in: Internet Coor.Benef.: IT96 L056 9632 4100 0000 2440 X53 Banca Destinataria: 05696/32410-POSOIT2107J Data Ordine: 31/07/23 Data Regolamento: 01/08/23 Cro: 0000028038303510480160033260IT SALDO VS FATTURA N. 20 DEL 8/7/23</t>
  </si>
  <si>
    <t>VS DISPOSIZIONE DI BONIFICO Teanatura srl Bonifico Disposto in: Internet Coor.Benef.: IT22 X050 1802 6000 0001 6778 417 Data Ordine: 31/07/23 Data Accredito: 31/07/23 Cro: 28038302210 SALDO VS FATTURA N. 839 DEL 20/6/23</t>
  </si>
  <si>
    <t>BONIFICO A VOSTRO FAVORE PIVA NIVES-MANFREDINI EDOARDO Data Regolamento: 31/07/23 Coord.Ordinante: IT32 E076 0101 6000 0001 7527 219 Banca Ordinante: 07601/22105-BPPIITRR Cro: EA23072893590154480160033260IT Note: polli il Cortile Id.Ordinante: BPPIITRR Id.Operazione: NOT PROVIDED Id.Beneficiario: ETICIT22002</t>
  </si>
  <si>
    <t>BONIFICO A VOSTRO FAVORE SUMAN EMANUELA Data Regolamento: 01/08/23 Coord.Ordinante: IT57 B030 6933 2600 0001 0536 135 Banca Ordinante: 01010/03466-BCITITMM Cro: 0306952300090902483326033260IT Note: pagamento pollo il cortile Id.Operazione: NOTPROVIDED</t>
  </si>
  <si>
    <t>BONIFICO A VOSTRO FAVORE SIMONINI MASSIMO LAVEZZARI ROSANGELA Data Regolamento: 08/08/23 Coord.Ordinante: IT13 P030 6933 2601 0000 0002 566 Banca Ordinante: 01010/03466-BCITITMM Cro: 0306952594767708483326033260IT Note: S.do ord. Caseificio 993 Id.Operazione: NOTPROVIDED</t>
  </si>
  <si>
    <t>ADDEBITO BONIFICO DA HOME BANKING FATTORIA DELLA MANDORLA Bonifico Disposto in: Internet Coor.Benef.: IT72 N020 0841 3310 0010 4883 521 Banca Destinataria: 02008/41331-UNCRITM1E51 Data Ordine: 14/09/23 Data Regolamento: 15/09/23 Cro: 0000028047852603480160033260IT SALDO VS FATTURA N. 135 DEL 19/5/23</t>
  </si>
  <si>
    <t>ADDEBITO BONIFICO DA HOME BANKING LOREDANA MARTIN Bonifico Disposto in: Internet Coor.Benef.: LT59 3250 0626 2541 3032 Banca Destinataria: REVOLT21XXX Data Ordine: 14/09/23 Data Regolamento: 15/09/23 Cro: 0000028047846810480160033260IT RIMBORSO PAGAMENTO ARUBA PER SITO GAS</t>
  </si>
  <si>
    <t>BONIFICO A VOSTRO FAVORE COLLU DAVIDE E GUARNERI TIZIANA Data Regolamento: 19/09/23 Coord.Ordinante: IT12 F030 1503 2000 0000 3248 750 Banca Ordinante: 03015/03200-FEBIITM1 Cro: 2309162363381066480320033880IT Note: pag to ordine OLIO 09.23 Guarneri Tiziana Id.Operazione: NOT PROVIDED</t>
  </si>
  <si>
    <t>BONIFICO A VOSTRO FAVORE PAOLA MERATI Data Regolamento: 19/09/23 Coord.Ordinante: IT66 X034 7501 605C C001 0248 728 Banca Ordinante: 03475/01605-INGBITD1 Cro: 12980044306 Note: Acquisto olio Merati Paola e tessera di Ben Fa ouzia Id.Ordinante: INGBITD1XXX Id.Operazione: NOTPROVIDED Id.Beneficiario: ETICIT22XXX</t>
  </si>
  <si>
    <t>BONIFICO A VOSTRO FAVORE VILLA AMBROGIO, PIVA NADIA Data Regolamento: 19/09/23 Coord.Ordinante: IT44 L050 3450 5220 0000 0025 710 Banca Ordinante: 03336/03202-BAPPIT22 Cro: 5034000524183259485052050522IT Note: acquisto olio 5 latte da 5 l Id.Operazione: NOTPROVIDED</t>
  </si>
  <si>
    <t>BONIFICO A VOSTRO FAVORE GHEZZI PAOLO MARIA,BEZZI RAFFAELLA Data Regolamento: 19/09/23 Coord.Ordinante: IT32 Q020 0833 2610 0000 4699 733 Banca Ordinante: 01020/02080-UNCRITMM Cro: 1101232610328980 Note: ordine olio umbro-9 litri -referente Saccavino Id.Operazione: NOTPROVIDED</t>
  </si>
  <si>
    <t>BONIFICO A VOSTRO FAVORE CECCHINELLI GIOVANNA MARIA Data Regolamento: 20/09/23 Coord.Ordinante: IT09 V030 6933 2601 0000 0006 174 Banca Ordinante: 01010/03466-BCITITMM Cro: 0306953874823108483326033260IT Note: S.DO Ollio Umbro CECCHINELLI G. Id.Operazione: NOTPROVIDED</t>
  </si>
  <si>
    <t>BONIFICO A VOSTRO FAVORE MORELLI CLAUDIA Data Regolamento: 22/09/23 Coord.Ordinante: IT31 O030 1503 2000 0000 0231 095 Banca Ordinante: 03015/03200-FEBIITM1 Cro: 2309202366500725480320032930IT Note: ordine Tomasoni - Morelli Claudia Id.Operazione: NOT PROVIDED</t>
  </si>
  <si>
    <t>BONIFICO A VOSTRO FAVORE GUARNERI TIZIANA Data Regolamento: 22/09/23 Coord.Ordinante: IT04 H030 1503 2000 0000 0286 755 Banca Ordinante: 03015/03200-FEBIITM1 Cro: 2309212366775232480320033880IT Note: pag.to ordine carne Pio Bove 09.2023 - Tiziana 1 e Tiziana 2 Id.Operazione: NOT PROVIDED</t>
  </si>
  <si>
    <t>BONIFICO A VOSTRO FAVORE PAOLA MERATI Data Regolamento: 22/09/23 Coord.Ordinante: IT66 X034 7501 605C C001 0248 728 Banca Ordinante: 03475/01605-INGBITD1 Cro: 13001492703 Note: Acquisto carne per Paola, Adriana e Marco oltr e al formaggio di Paola Id.Ordinante: INGBITD1XXX Id.Operazione: NOTPROVIDED Id.Beneficiario: ETICIT22XXX</t>
  </si>
  <si>
    <t>BONIFICO A VOSTRO FAVORE TOPPI MARIA FABRIZIA, BINACCHI GIANNI M Data Regolamento: 22/09/23 Coord.Ordinante: IT56 I050 3433 2600 0000 0001 798 Banca Ordinante: 03336/03202-BAPPIT22 Cro: 5034001346093264483326033260IT Note: pagamento Pio Bove di Binacchi Id.Operazione: NOTPROVIDED</t>
  </si>
  <si>
    <t>BONIFICO A VOSTRO FAVORE RUGGERI GIAN LUIGI, COLOMBO EMILIA Data Regolamento: 22/09/23 Coord.Ordinante: IT92 S050 3433 2600 0000 0022 143 Banca Ordinante: 03336/03202-BAPPIT22 Cro: 5034003228853264483326033260IT Note: olio Gigi Id.Operazione: NOTPROVIDED</t>
  </si>
  <si>
    <t>BONIFICO A VOSTRO FAVORE COLLU DAVIDE E GUARNERI TIZIANA Data Regolamento: 25/09/23 Coord.Ordinante: IT04 H030 1503 2000 0000 0286 755 Banca Ordinante: 03015/03200-FEBIITM1 Cro: 2309212367178561480320033880IT Note: pag.to ordine Adesso Pasta 09.23 - Guarneri Ti ziana Id.Operazione: NOT PROVIDED</t>
  </si>
  <si>
    <t>BONIFICO A VOSTRO FAVORE COLLU DAVIDE E GUARNERI TIZIANA Data Regolamento: 25/09/23 Coord.Ordinante: IT04 H030 1503 2000 0000 0286 755 Banca Ordinante: 03015/03200-FEBIITM1 Cro: 2309212367177839480320033880IT Note: pag.to ordine formaggio Tomasoni - Guarneri Ti ziana Id.Operazione: NOT PROVIDED</t>
  </si>
  <si>
    <t>BONIFICO A VOSTRO FAVORE ELENA BALDO Data Regolamento: 25/09/23 Coord.Ordinante: IT11 X010 0533 2600 0000 0001 881 Banca Ordinante: 01005/01624-BNLIITRR Cro: 82955934807 Note: pagamento tea parmigiano e pummarola vecchi e terr Id.Operazione: 82955934807</t>
  </si>
  <si>
    <t>BONIFICO A VOSTRO FAVORE VARRA' IMMACOLATA CORVI CESARE GUGLIELM Data Regolamento: 25/09/23 Coord.Ordinante: IT31 K076 0101 6000 0004 0805 244 Banca Ordinante: 07601/22105-BPPIITRR Cro: EA23092253687556480160020100IT Note: SALDO CARNE Id.Ordinante: BPPIITRR Id.Operazione: NOTPROVIDED Id.Beneficiario: ETICIT22002</t>
  </si>
  <si>
    <t>BONIFICO A VOSTRO FAVORE ALLARI CHIARA Data Regolamento: 25/09/23 Coord.Ordinante: IT50 L035 8901 6000 1057 0495 610 Banca Ordinante: 03589/01601-BKRAITMM Cro: 2309211908064473480160033260IT51537 Note: 92,00 Terra e Cielo, 94 olio az. Tenacia, 17,0 5 Tomasoni Id.Ordinante: CA95975BD Id.Operazione: NOTPROVIDED</t>
  </si>
  <si>
    <t>BONIFICO A VOSTRO FAVORE CAMERIN FABIO, SCIRE' STEFANIA Data Regolamento: 25/09/23 Coord.Ordinante: IT63 Y030 6234 2100 0000 1295 916 Banca Ordinante: 03062/34210-MEDBITMM Cro: 0000028185804211483421034210IT Note: ORDINE ADESSO PASTA CAMERIN SCIRE Id.Ordinante: MEDBITMMXXX Id.Operazione: NOT PROVIDED</t>
  </si>
  <si>
    <t>BONIFICO A VOSTRO FAVORE COZZI SILVIA COZZI ANGELO Data Regolamento: 25/09/23 Coord.Ordinante: IT60 U076 0110 9000 0006 8339 589 Banca Ordinante: 07601/22105-BPPIITRR Cro: EA23092253890625481090051460IT Note: acquisto Terra e Cielo pasta settembre Silvia Cozzi Id.Ordinante: BPPIITRR Id.Operazione: NOT PROVIDED Id.Beneficiario: ETICIT22002</t>
  </si>
  <si>
    <t>BONIFICO A VOSTRO FAVORE MARTIN LOREDANA SOTTURA VALERIANO Data Regolamento: 25/09/23 Coord.Ordinante: IT20 Z076 0101 6000 0006 1302 428 Banca Ordinante: 07601/22105-BPPIITRR Cro: EA23092253858389480160033820IT Note: ordine Tomasoni euro 35,48, ordine Pio Bove eu ro 265,18, ordine Terra e Cielo euro 114,50 Id.Ordinante: BPPIITRR Id.Operazione: NOT PROVIDED Id.Beneficiario: ETICIT22002</t>
  </si>
  <si>
    <t>BONIFICO A VOSTRO FAVORE CARELLI PAOLA GUERRA PIER LUIGI Data Regolamento: 25/09/23 Coord.Ordinante: IT46 N030 6933 2600 0000 4931 179 Banca Ordinante: 01010/03466-BCITITMM Cro: 0306953986504101483326033260IT Note: Carelli Paola, acquisto 4 Lattine da 3 litri d i olio evo Id.Operazione: NOTPROVIDED</t>
  </si>
  <si>
    <t>BONIFICO A VOSTRO FAVORE BEN MESSAOUD FAOUZIA Data Regolamento: 25/09/23 Coord.Ordinante: IT94 T030 6909 5131 0000 0009 517 Banca Ordinante: 01010/03466-BCITITMM Cro: 0306953992989700480160033080IT Note: Pagamento Formaggio Tomasoni (Faouzia Ben Mess aoud) Id.Operazione: NOTPROVIDED</t>
  </si>
  <si>
    <t>BONIFICO A VOSTRO FAVORE CASALI FRANCESCA SACCAVINO EMANUELE Data Regolamento: 25/09/23 Coord.Ordinante: IT10 Q030 6933 2600 0000 3697 136 Banca Ordinante: 01010/03466-BCITITMM Cro: 0306953974703206483326033260IT Note: Saldo acquisto Pio Bove (Emanuele-Dario) Id.Operazione: NOTPROVIDED</t>
  </si>
  <si>
    <t>BONIFICO A VOSTRO FAVORE MANDREOLI CORRADO SASSARO OLGA PAOLA Data Regolamento: 25/09/23 Coord.Ordinante: IT37 Q030 6933 2600 0000 3527 191 Banca Ordinante: 01010/03466-BCITITMM Cro: 0306953954992303483326033260IT Note: olio 116. + 97,50 carne olga e renza Id.Operazione: NOTPROVIDED</t>
  </si>
  <si>
    <t>BONIFICO A VOSTRO FAVORE GHEZZI PAOLO MARIA,BEZZI RAFFAELLA Data Regolamento: 25/09/23 Coord.Ordinante: IT32 Q020 0833 2610 0000 4699 733 Banca Ordinante: 01020/02080-UNCRITMM Cro: 1101232650455680 Note: pagamento ordine pasta LA TERRA E IL CIELO ref erente Telma Id.Operazione: NOTPROVIDED</t>
  </si>
  <si>
    <t>BONIFICO A VOSTRO FAVORE PIAZZI LUCA, SARCHI MARIA TERESA Data Regolamento: 25/09/23 Coord.Ordinante: IT70 D050 3432 3800 0000 0013 370 Banca Ordinante: 03336/03202-BAPPIT22 Cro: 5034004454253264483238032380IT Note: Carne Pio Bove Id.Operazione: NOTPROVIDED</t>
  </si>
  <si>
    <t>BONIFICO VS. FAVORE UNLAND NORBERT, FIORE MARIA TELMA Data Accredito: 25/09/23 Coord.Ordinante: IT58 X050 1812 1000 0001 6956 161 Cro: 28050190306 Note: ORDINI SETTEMBRE TOMASONI- 58,5 E PIO BOVE (TE LMA 1 E TELMA 2)- 117,5</t>
  </si>
  <si>
    <t>BONIFICO VS. FAVORE DORINI MASSIMO Data Accredito: 25/09/23 Coord.Ordinante: IT71 P050 1801 6000 0001 1254 406 Cro: 28050152101 Note: OLIO</t>
  </si>
  <si>
    <t>BONIFICO A VOSTRO FAVORE PIVA NIVES-MANFREDINI EDOARDO Data Regolamento: 26/09/23 Coord.Ordinante: IT32 E076 0101 6000 0001 7527 219 Banca Ordinante: 07601/22105-BPPIITRR Cro: EA23092556100110480160033260IT Note: PASTA TERRA E CIELO E CARNE PIO BOVE Id.Ordinante: BPPIITRR Id.Operazione: NOT PROVIDED Id.Beneficiario: ETICIT22002</t>
  </si>
  <si>
    <t>BONIFICO A VOSTRO FAVORE MANFREDINI SIMONA MARINA OGLIARI LUCA L Data Regolamento: 26/09/23 Coord.Ordinante: IT98 J030 6933 2601 0000 0090 038 Banca Ordinante: 01010/03466-BCITITMM Cro: 0306954012153909483326001600IT Note: Acquisto carne Pio Bove - Manfredini Simona Id.Operazione: NOTPROVIDED</t>
  </si>
  <si>
    <t>BONIFICO A VOSTRO FAVORE VANZATI ANTONELLA Data Regolamento: 26/09/23 Coord.Ordinante: IT90 E030 6933 4610 0000 2267 127 Banca Ordinante: 01010/03466-BCITITMM Cro: 0306954018044007483346033460IT Note: fornitura olio e.v.o. Id.Operazione: NOTPROVIDED</t>
  </si>
  <si>
    <t>BONIFICO A VOSTRO FAVORE BEN MESSAOUD FAOUZIA Data Regolamento: 26/09/23 Coord.Ordinante: IT94 T030 6909 5131 0000 0009 517 Banca Ordinante: 01010/03466-BCITITMM Cro: 0306954030781609480160033080IT Note: Acquisti Pasta - Faouzia Ben Messaoud Id.Operazione: NOTPROVIDED</t>
  </si>
  <si>
    <t>BONIFICO A VOSTRO FAVORE CECCHINELLI GIOVANNA MARIA Data Regolamento: 27/09/23 Coord.Ordinante: IT09 V030 6933 2601 0000 0006 174 Banca Ordinante: 01010/03466-BCITITMM Cro: 0306954088160302483326033260IT Note: S.DO acq.pasta la terra e il cielo 2 CECCHINEL LI G. Id.Operazione: NOTPROVIDED</t>
  </si>
  <si>
    <t>BONIFICO A VOSTRO FAVORE PIURI VIVIANA Data Regolamento: 27/09/23 Coord.Ordinante: IT45 Y030 6933 8801 0000 0003 357 Banca Ordinante: 01010/03466-BCITITMM Cro: 0306954091911610483388033880IT Note: ADESSO PASTA Id.Operazione: NOTPROVIDED</t>
  </si>
  <si>
    <t>BONIFICO VS. FAVORE UNLAND NORBERT, FIORE MARIA TELMA Data Accredito: 27/09/23 Coord.Ordinante: IT58 X050 1812 1000 0001 6956 161 Cro: 28050995309 Note: ORDINE TERRA E CIELO- COLONNA RIEMPIMENTO, TEL MA 1 E 2, 3 SOCI CESANO, GIULIA L.</t>
  </si>
  <si>
    <t>BONIFICO A VOSTRO FAVORE FAVARETTO VIVIANA SARA Data Regolamento: 28/09/23 Coord.Ordinante: IT50 M030 6933 2601 0000 0002 945 Banca Ordinante: 01010/03466-BCITITMM Cro: 0306954119390505483326033260IT Note: Viviana Favaretto pio bove, terra e cielo sett 23 Id.Operazione: NOTPROVIDED</t>
  </si>
  <si>
    <t>BONIFICO A VOSTRO FAVORE PAOLA MERATI Data Regolamento: 29/09/23 Coord.Ordinante: IT66 X034 7501 605C C001 0248 728 Banca Ordinante: 03475/01605-INGBITD1 Cro: 13036237412 Note: Pasta x Merati Paola Id.Ordinante: INGBITD1XXX Id.Operazione: NOTPROVIDED Id.Beneficiario: ETICIT22XXX</t>
  </si>
  <si>
    <t>IMPOSTA DI BOLLO SU RENDICONTO RECUPERO PERIODO DAL 01/07/23 AL 30/09/23</t>
  </si>
  <si>
    <t>BONIFICO A VOSTRO FAVORE PEAFRINI FAUSTO ETTORE, MARANI MARIA CR Data Regolamento: 03/10/23 Coord.Ordinante: IT67 P050 3433 2600 0000 0025 675 Banca Ordinante: 03336/03202-BAPPIT22 Cro: 5034000009963275483326033260IT Note: ACQUISTO ADESSO PASTA Id.Operazione: NOTPROVIDED</t>
  </si>
  <si>
    <t>BONIFICO A VOSTRO FAVORE RASO CARLO CERATI DANIELA Data Regolamento: 03/10/23 Coord.Ordinante: IT42 W030 6932 4101 0000 0003 629 Banca Ordinante: 01010/03466-BCITITMM Cro: 0306954290121512483241033260IT Note: Pagamento Olio- Settembre 2023 Id.Operazione: NOTPROVIDED</t>
  </si>
  <si>
    <t>BONIFICO A VOSTRO FAVORE VOLONTE LUISA CARLA, FERRARI DARIO Data Regolamento: 04/10/23 Coord.Ordinante: IT29 L050 3433 2600 0000 0021 997 Banca Ordinante: 03336/03202-BAPPIT22 Cro: 5034002572253276483326033260IT Note: Pagamento pasta Terra e Cielo 66 euro Carne Pi oBove 132,06 euro Id.Operazione: NOTPROVIDED</t>
  </si>
  <si>
    <t>ADDEBITO BONIFICO DA HOME BANKING SOC. AGR. PIO BOVE Bonifico Disposto in: Internet Coor.Benef.: IT96 L056 9632 4100 0000 2440 X53 Banca Destinataria: 05696/32410-POSOIT2107J Data Ordine: 05/10/23 Data Regolamento: 06/10/23 Cro: 0000028053419708480160033260IT SALDO VS FATTURA N. 24 DEL 20/09/23</t>
  </si>
  <si>
    <t>ADDEBITO BONIFICO DA HOME BANKING LA TERRA E IL CIELO Bonifico Disposto in: Internet Coor.Benef.: IT42 H087 0537 6000 0000 0096 918 Banca Destinataria: 08705/37600-ICRAITRRJL0 Data Ordine: 05/10/23 Data Regolamento: 06/10/23 Cro: 0000028053418509480160033260IT SALDO VS FATTURA 1170 DEL 15/09/23</t>
  </si>
  <si>
    <t>SERVIZI REMOTE BANKING CANONE INTERNET BANKING ORDINANTE :   BANCA POPOLARE ETICA CANONE NX PRIVATI DISPO FIL: 00000 N.DIST.: 000000000319136/000</t>
  </si>
  <si>
    <t>BONIFICO A VOSTRO FAVORE CAMERIN FABIO, SCIRE' STEFANIA Data Regolamento: 06/10/23 Coord.Ordinante: IT63 Y030 6234 2100 0000 1295 916 Banca Ordinante: 03062/34210-MEDBITMM Cro: 0000028238048308483421034210IT Note: ORDINE MIELE MARTINO E LE API FAMIGLIA CAMERIN Id.Ordinante: MEDBITMMXXX Id.Operazione: NOT PROVIDED</t>
  </si>
  <si>
    <t>BONIFICO A VOSTRO FAVORE Loredana Martin Data Regolamento: 09/10/23 Coord.Ordinante: LT59 3250 0626 2541 3032 Banca Ordinante: REVOLT21 Cro: RVDITR23100920169778394 Note: Inviato da Loredana Martin - ordine Carni Cort ile E 241,65 + Ordine Miele Martino E 70,50 +Ordine Id.Operazione: NOTPROVIDED</t>
  </si>
  <si>
    <t>BONIFICO A VOSTRO FAVORE GUARNERI TIZIANA Data Regolamento: 09/10/23 Coord.Ordinante: IT04 H030 1503 2000 0000 0286 755 Banca Ordinante: 03015/03200-FEBIITM1 Cro: 2310052378243290480320033880IT Note: pag.to ordine Miele 09.2023 - GUARNERI TIZIANA Id.Operazione: NOT PROVIDED</t>
  </si>
  <si>
    <t>BONIFICO A VOSTRO FAVORE BRUNI DINO E RUGGERI RITA MARIA Data Regolamento: 09/10/23 Coord.Ordinante: IT69 E030 6933 8201 0000 0007 589 Banca Ordinante: 01010/03466-BCITITMM Cro: 0306954502069902483382033260IT Note: Franchetti euro 14,40 e polli ottobre euro 45, 535 Id.Operazione: NOTPROVIDED</t>
  </si>
  <si>
    <t>BONIFICO A VOSTRO FAVORE SIMONINI MASSIMO LAVEZZARI ROSANGELA Data Regolamento: 09/10/23 Coord.Ordinante: IT13 P030 6933 2601 0000 0002 566 Banca Ordinante: 01010/03466-BCITITMM Cro: 0306954513140500483326033260IT Note: Ord mele Franchetti Id.Operazione: NOTPROVIDED</t>
  </si>
  <si>
    <t>BONIFICO VS. FAVORE UNLAND NORBERT, FIORE MARIA TELMA Data Accredito: 09/10/23 Coord.Ordinante: IT58 X050 1812 1000 0001 6956 161 Cro: 28054401612 Note: ORDINI OTTOBRE- MIELE 53,90, POLLI 27,30 E FRA NCHETTI 78,50</t>
  </si>
  <si>
    <t>BONIFICO A VOSTRO FAVORE COLLU DAVIDE E GUARNERI TIZIANA Data Regolamento: 10/10/23 Coord.Ordinante: IT04 H030 1503 2000 0000 0286 755 Banca Ordinante: 03015/03200-FEBIITM1 Cro: 2310082380190733480320033880IT Note: pag.to ordine polli Tiziana 1 e Tiziana 2 Id.Operazione: NOT PROVIDED</t>
  </si>
  <si>
    <t>BONIFICO A VOSTRO FAVORE FULLIN LORENZA Data Regolamento: 10/10/23 Coord.Ordinante: IT35 Y360 8105 1382 0182 4401 835 Banca Ordinante: 36081/05138-PPAYITR1 Cro: EA23100870714100480513899999IT Note: olio evo umbro+tomasoni+terraecielo Id.Ordinante: PPAYITR1 Id.Operazione: NOT PROVIDED Id.Beneficiario: ETICIT22002</t>
  </si>
  <si>
    <t>BONIFICO A VOSTRO FAVORE PIVA NIVES-MANFREDINI EDOARDO Data Regolamento: 10/10/23 Coord.Ordinante: IT32 E076 0101 6000 0001 7527 219 Banca Ordinante: 07601/22105-BPPIITRR Cro: EA23100972405419480160033260IT Note: Polli il cortile e mele franchetti Id.Ordinante: BPPIITRR Id.Operazione: NOT PROVIDED Id.Beneficiario: ETICIT22002</t>
  </si>
  <si>
    <t>BONIFICO A VOSTRO FAVORE CASALI FRANCESCA SACCAVINO EMANUELE Data Regolamento: 10/10/23 Coord.Ordinante: IT10 Q030 6933 2600 0000 3697 136 Banca Ordinante: 01010/03466-BCITITMM Cro: 0306954568258607483326033260IT Note: Saldo acquisti Il Cortile e Franchetti Id.Operazione: NOTPROVIDED</t>
  </si>
  <si>
    <t>BONIFICO A VOSTRO FAVORE RASO CARLO CERATI DANIELA Data Regolamento: 10/10/23 Coord.Ordinante: IT42 W030 6932 4101 0000 0003 629 Banca Ordinante: 01010/03466-BCITITMM Cro: 0306954596105604483241033260IT Note: Integrazione Olio Id.Operazione: NOTPROVIDED</t>
  </si>
  <si>
    <t>BONIFICO A VOSTRO FAVORE PIAZZI LUCA, SARCHI MARIA TERESA Data Regolamento: 10/10/23 Coord.Ordinante: IT70 D050 3432 3800 0000 0013 370 Banca Ordinante: 03336/03202-BAPPIT22 Cro: 5034002263853282483238032380IT Note: 49,31 polli 43,50 miele Id.Operazione: NOTPROVIDED</t>
  </si>
  <si>
    <t>BONIFICO A VOSTRO FAVORE MANFREDINI SIMONA MARINA OGLIARI LUCA L Data Regolamento: 10/10/23 Coord.Ordinante: IT98 J030 6933 2601 0000 0090 038 Banca Ordinante: 01010/03466-BCITITMM Cro: 0306954537713605483326001600IT Note: Manfredini Simona x ordine mele + succo mela Id.Operazione: NOTPROVIDED</t>
  </si>
  <si>
    <t>BONIFICO A VOSTRO FAVORE RUGGERI GIAN LUIGI, COLOMBO EMILIA Data Regolamento: 10/10/23 Coord.Ordinante: IT92 S050 3433 2600 0000 0022 143 Banca Ordinante: 03336/03202-BAPPIT22 Cro: 5034000548473282483326033260IT Note: pagamenti gigi vedi mail Id.Operazione: NOTPROVIDED</t>
  </si>
  <si>
    <t>BONIFICO A VOSTRO FAVORE SUMAN EMANUELA Data Regolamento: 10/10/23 Coord.Ordinante: IT57 B030 6933 2600 0001 0536 135 Banca Ordinante: 01010/03466-BCITITMM Cro: 0306954546098706483326033260IT Note: PIO BOVE 142,24 E IL CORTILE POLLO 36,31 Id.Operazione: NOTPROVIDED</t>
  </si>
  <si>
    <t>BONIFICO A VOSTRO FAVORE TOPPI MARIA FABRIZIA, BINACCHI GIANNI M Data Regolamento: 10/10/23 Coord.Ordinante: IT56 I050 3433 2600 0000 0001 798 Banca Ordinante: 03336/03202-BAPPIT22 Cro: 5034005419883279483326033260IT Note: ordine il cortile + mele franchetti ( 94,243+2 1,15 ) di Binacchi Gianni Marco Id.Operazione: NOTPROVIDED</t>
  </si>
  <si>
    <t>BONIFICO A VOSTRO FAVORE CATTAFI MAURIZIO ROSARIO E BIZZARRO COS Data Regolamento: 10/10/23 Coord.Ordinante: IT84 O053 8720 4000 0000 2387 206 Banca Ordinante: 05387/02400-BPMOIT22 Cro: 232806063812658-482040033260IT05387 Note: Ordine miele Ottobre 23 Id.Operazione: NOTPROVIDED</t>
  </si>
  <si>
    <t>BONIFICO A VOSTRO FAVORE MANDREOLI CORRADO SASSARO OLGA PAOLA Data Regolamento: 11/10/23 Coord.Ordinante: IT37 Q030 6933 2600 0000 3527 191 Banca Ordinante: 01010/03466-BCITITMM Cro: 0306954596653106483326033260IT Note: mele Id.Operazione: NOTPROVIDED</t>
  </si>
  <si>
    <t>BONIFICO A VOSTRO FAVORE CASALI FRANCESCA SACCAVINO EMANUELE Data Regolamento: 12/10/23 Coord.Ordinante: IT10 Q030 6933 2600 0000 3697 136 Banca Ordinante: 01010/03466-BCITITMM Cro: 0306954678572000483326033260IT Note: Saldo acquisto olio EVO Az. Agr. Tenacia Id.Operazione: NOTPROVIDED</t>
  </si>
  <si>
    <t>VS DISPOSIZIONE DI BONIFICO BIOCASEIFICIO TOMASONI DI TOMASONI MASS Bonifico Disposto in: Internet Coor.Benef.: IT21 N050 1811 2000 0001 1236 106 Data Ordine: 12/10/23 Data Accredito: 12/10/23 Cro: 28055343203 SALDO ORDINE GAS LIMBIATE 20/09/23</t>
  </si>
  <si>
    <t>BONIFICO A VOSTRO FAVORE Loredana Martin Data Regolamento: 16/10/23 Coord.Ordinante: LT59 3250 0626 2541 3032 Banca Ordinante: REVOLT21 Cro: RVDITR23101320616003960 Note: Loredana Martin - Ordine Biopatate E 11.30, or dine parmigiano E 85.50 Id.Operazione: NOTPROVIDED</t>
  </si>
  <si>
    <t>BONIFICO VS. FAVORE SCALABRINI GIULIANA Data Accredito: 16/10/23 Coord.Ordinante: IT78 A050 1801 6000 0001 1254 364 Cro: 28056522404 Note: PARMIGGIANO OTTOBRE 2023</t>
  </si>
  <si>
    <t>BONIFICO VS. FAVORE UNLAND NORBERT, FIORE MARIA TELMA Data Accredito: 16/10/23 Coord.Ordinante: IT58 X050 1812 1000 0001 6956 161 Cro: 28056295106 Note: ORDINI BIO-PATATE E PARMIGIANO OTTOBRE</t>
  </si>
  <si>
    <t>ADDEBITO BONIFICO DA HOME BANKING VIGAN ANGELO AZ. AGR. Bonifico Disposto in: Internet Coor.Benef.: IT79 P034 4033 4700 0000 3090 000 Banca Destinataria: 03440/33470-BDBDIT22XXX Data Ordine: 16/10/23 Data Regolamento: 17/10/23 Cro: 0000028055344503480160033260IT SALDO VS FATTURA N. 22 DEL 7/10/23</t>
  </si>
  <si>
    <t>Biopatate</t>
  </si>
  <si>
    <t>BONIFICO A VOSTRO FAVORE MORELLI CLAUDIA Data Regolamento: 17/10/23 Coord.Ordinante: IT31 O030 1503 2000 0000 0231 095 Banca Ordinante: 03015/03200-FEBIITM1 Cro: 2310142384649501480320032930IT Note: ordine PARMIGIANO - Morelli Claudia Id.Operazione: NOT PROVIDED</t>
  </si>
  <si>
    <t>BONIFICO A VOSTRO FAVORE GUARNERI TIZIANA Data Regolamento: 17/10/23 Coord.Ordinante: IT04 H030 1503 2000 0000 0286 755 Banca Ordinante: 03015/03200-FEBIITM1 Cro: 2310162385565885480320033880IT Note: pag.to ordine parmigiano 993 - ottobre 2023 - GUARNERI TIZIANA Id.Operazione: NOT PROVIDED</t>
  </si>
  <si>
    <t>BONIFICO A VOSTRO FAVORE ELENA BALDO Data Regolamento: 17/10/23 Coord.Ordinante: IT11 X010 0533 2600 0000 0001 881 Banca Ordinante: 01005/01624-BNLIITRR Cro: 83042674404 Note: polli Elena e Maria e patate elena Id.Operazione: 83042674404</t>
  </si>
  <si>
    <t>BONIFICO A VOSTRO FAVORE PAOLA MERATI Data Regolamento: 17/10/23 Coord.Ordinante: IT66 X034 7501 605C C001 0248 728 Banca Ordinante: 03475/01605-INGBITD1 Cro: 13133190112 Note: Acquisto parmigiano Paola Merati Id.Ordinante: INGBITD1XXX Id.Operazione: NOTPROVIDED Id.Beneficiario: ETICIT22XXX</t>
  </si>
  <si>
    <t>BONIFICO A VOSTRO FAVORE CHIODIN MASSIMO PESCE GIULIANA Data Regolamento: 17/10/23 Coord.Ordinante: IT28 E030 6933 2601 0000 0004 802 Banca Ordinante: 01010/03466-BCITITMM Cro: 0306954867337112483326033260IT Note: Parmigiano Id.Operazione: NOTPROVIDED</t>
  </si>
  <si>
    <t>BONIFICO A VOSTRO FAVORE VOLONTE LUISA CARLA, FERRARI DARIO Data Regolamento: 17/10/23 Coord.Ordinante: IT29 L050 3433 2600 0000 0021 997 Banca Ordinante: 03336/03202-BAPPIT22 Cro: 5034000217203287483326033260IT Note: Pagamento polli 48.40 euro grana 91.20 euro Id.Operazione: NOTPROVIDED</t>
  </si>
  <si>
    <t>BONIFICO A VOSTRO FAVORE SIMONINI MASSIMO LAVEZZARI ROSANGELA Data Regolamento: 17/10/23 Coord.Ordinante: IT13 P030 6933 2601 0000 0002 566 Banca Ordinante: 01010/03466-BCITITMM Cro: 0306954838750301483326033260IT Note: S.do Ord. patate Id.Operazione: NOTPROVIDED</t>
  </si>
  <si>
    <t>BONIFICO A VOSTRO FAVORE CASALI FRANCESCA SACCAVINO EMANUELE Data Regolamento: 17/10/23 Coord.Ordinante: IT10 Q030 6933 2600 0000 3697 136 Banca Ordinante: 01010/03466-BCITITMM Cro: 0306954842581212483326033260IT Note: Saldo acquisto reggiano Id.Operazione: NOTPROVIDED</t>
  </si>
  <si>
    <t>BONIFICO A VOSTRO FAVORE RUGGERI GIAN LUIGI, COLOMBO EMILIA Data Regolamento: 17/10/23 Coord.Ordinante: IT92 S050 3433 2600 0000 0022 143 Banca Ordinante: 03336/03202-BAPPIT22 Cro: 5034003407773289483326033260IT Note: parmigiano gigi Id.Operazione: NOTPROVIDED</t>
  </si>
  <si>
    <t>BONIFICO A VOSTRO FAVORE CARELLI PAOLA GUERRA PIER LUIGI Data Regolamento: 17/10/23 Coord.Ordinante: IT46 N030 6933 2600 0000 4931 179 Banca Ordinante: 01010/03466-BCITITMM Cro: 0306954851761900483326033260IT Note: Carelli Paola - acquisto prodotti caseificio 9 93 mese di ottobre 2023 Id.Operazione: NOTPROVIDED</t>
  </si>
  <si>
    <t>BONIFICO A VOSTRO FAVORE MANDREOLI CORRADO SASSARO OLGA PAOLA Data Regolamento: 17/10/23 Coord.Ordinante: IT37 Q030 6933 2600 0000 3527 191 Banca Ordinante: 01010/03466-BCITITMM Cro: 0306954826470501483326033260IT Note: parmigiano Id.Operazione: NOTPROVIDED</t>
  </si>
  <si>
    <t>BONIFICO A VOSTRO FAVORE ROSSIN DOMITILLA Data Regolamento: 17/10/23 Coord.Ordinante: IT20 J050 3401 7950 0000 0053 644 Banca Ordinante: 03336/03202-BAPPIT22 Cro: 5034005276493286480160001795IT Note: domitilla pagamento grana Id.Operazione: NOTPROVIDED</t>
  </si>
  <si>
    <t>BONIFICO A VOSTRO FAVORE TOMAINO GIUSEPPINA BEFFA VALERIO Data Regolamento: 17/10/23 Coord.Ordinante: IT06 W030 6920 1031 0000 0005 908 Banca Ordinante: 01010/03466-BCITITMM Cro: 0306954808093108482010033260IT Note: b/b parmigiano Tomaino Id.Operazione: NOTPROVIDED</t>
  </si>
  <si>
    <t>BONIFICO A VOSTRO FAVORE BRAGLIA PAOLO, CARMAGNOLA LINDA Data Regolamento: 17/10/23 Coord.Ordinante: IT08 F050 3401 7990 0000 0032 905 Banca Ordinante: 03336/03202-BAPPIT22 Cro: 5034005421613286480160001799IT Note: saldo ordine parmigiano Id.Operazione: NOTPROVIDED</t>
  </si>
  <si>
    <t>BONIFICO A VOSTRO FAVORE MANFREDINI SIMONA MARINA OGLIARI LUCA L Data Regolamento: 17/10/23 Coord.Ordinante: IT98 J030 6933 2601 0000 0090 038 Banca Ordinante: 01010/03466-BCITITMM Cro: 0306954821560805483326001600IT Note: Manfredini Simona x ordine grana + burro euro 60,50 Id.Operazione: NOTPROVIDED</t>
  </si>
  <si>
    <t>BONIFICO A VOSTRO FAVORE CATTAFI MAURIZIO ROSARIO E BIZZARRO COS Data Regolamento: 17/10/23 Coord.Ordinante: IT84 O053 8720 4000 0000 2387 206 Banca Ordinante: 05387/02400-BPMOIT22 Cro: 232876067122483-482040033260IT05387 Note: Parmigiano ordine Ottobre 2023 Cattafi Maurizi o Id.Operazione: NOTPROVIDED</t>
  </si>
  <si>
    <t>BONIFICO A VOSTRO FAVORE SANGIOVANNI ALFONSO CHIODINI NATALIA Data Regolamento: 17/10/23 Coord.Ordinante: IT09 A053 8733 4610 0004 7456 806 Banca Ordinante: 05387/02400-BPMOIT22 Cro: 232866067034079-483346133260IT05387 Note: PAGAMENTO Parmigiano Id.Operazione: NOTPROVIDED</t>
  </si>
  <si>
    <t>BONIFICO A VOSTRO FAVORE PIVA NIVES-MANFREDINI EDOARDO Data Regolamento: 19/10/23 Coord.Ordinante: IT32 E076 0101 6000 0001 7527 219 Banca Ordinante: 07601/22105-BPPIITRR Cro: EA23101884171062480160033260IT Note: parmigiano reggiano cavola Id.Ordinante: BPPIITRR Id.Operazione: NOT PROVIDED Id.Beneficiario: ETICIT22002</t>
  </si>
  <si>
    <t>BONIFICO A VOSTRO FAVORE VARRA' IMMACOLATA CORVI CESARE GUGLIELM Data Regolamento: 19/10/23 Coord.Ordinante: IT31 K076 0101 6000 0004 0805 244 Banca Ordinante: 07601/22105-BPPIITRR Cro: EA23101884720757480160020100IT Note: SALDO PARMIGIANO Id.Ordinante: BPPIITRR Id.Operazione: NOTPROVIDED Id.Beneficiario: ETICIT22002</t>
  </si>
  <si>
    <t>BONIFICO A VOSTRO FAVORE ANASTASIO CARLO EVARISTO ASSUNTA Data Regolamento: 19/10/23 Coord.Ordinante: IT18 O035 8901 6000 1057 0173 780 Banca Ordinante: 03589/01601-BKRAITMM Cro: 2310181029429007480160033260IT51813 Note: caseificio 993 Id.Ordinante: CA37095FU Id.Operazione: NOTPROVIDED</t>
  </si>
  <si>
    <t>BONIFICO A VOSTRO FAVORE LARIZZA FERDINANDO Data Regolamento: 19/10/23 Coord.Ordinante: IT62 K050 3432 8710 0000 0001 496 Banca Ordinante: 03336/03202-BAPPIT22 Cro: 5034003502093291483287032871IT Note: Formaggio ritirato da .Rambaldini Barbara Id.Operazione: NOTPROVIDED</t>
  </si>
  <si>
    <t>BONIFICO A VOSTRO FAVORE FUMAGALLI GIANCARLO, BALLADA SOLEDAD MA Data Regolamento: 19/10/23 Coord.Ordinante: IT64 Y050 3433 2600 0000 0020 654 Banca Ordinante: 03336/03202-BAPPIT22 Cro: 5034002505483291483326033260IT Note: parmigiano ottobre 2023 Id.Operazione: NOTPROVIDED</t>
  </si>
  <si>
    <t>BONIFICO A VOSTRO FAVORE LUCARIELLO GIULIA E MARTINELLI RICCARDO Data Regolamento: 19/10/23 Coord.Ordinante: IT05 D030 6933 8201 0000 0007 893 Banca Ordinante: 01010/03466-BCITITMM Cro: 0306954941201900483382033260IT Note: saldo ordine parmigiano Lucariello Id.Operazione: NOTPROVIDED</t>
  </si>
  <si>
    <t>BONIFICO A VOSTRO FAVORE RASO CARLO CERATI DANIELA Data Regolamento: 19/10/23 Coord.Ordinante: IT42 W030 6932 4101 0000 0003 629 Banca Ordinante: 01010/03466-BCITITMM Cro: 0306954944897207483241033260IT Note: Patate e parmigiano Id.Operazione: NOTPROVIDED</t>
  </si>
  <si>
    <t>ADDEBITO BONIFICO DA HOME BANKING AZ.AGR. FRANCHETTI DANIELE Bonifico Disposto in: Internet Coor.Benef.: IT82 D056 9652 1300 0000 2771 X55 Banca Destinataria: 05696/52130-POSOIT2108T Data Ordine: 19/10/23 Data Regolamento: 20/10/23 Cro: 0000028057119811480160033260IT SALD VS FATTURA N. 115 DEL 3/10/23</t>
  </si>
  <si>
    <t>ADDEBITO BONIFICO DA HOME BANKING MAZZOLA MARTINO Bonifico Disposto in: Internet Coor.Benef.: IT95 G076 0110 9000 0000 8535 123 Banca Destinataria: 07601/10900-BPPIITRRXXX Data Ordine: 19/10/23 Data Regolamento: 20/10/23 Cro: 0000028057118902480160033260IT SALD VS FATTURA N. 87 DEL 4/10/23</t>
  </si>
  <si>
    <t>BONIFICO A VOSTRO FAVORE LUCARIELLO GIULIA E MARTINELLI RICCARDO Data Regolamento: 20/10/23 Coord.Ordinante: IT05 D030 6933 8201 0000 0007 893 Banca Ordinante: 01010/03466-BCITITMM Cro: 0306954945990406483382033260IT Note: saldo arretrato ordine carne polli Lucariello Martinelli Id.Operazione: NOTPROVIDED</t>
  </si>
  <si>
    <t>BONIFICO A VOSTRO FAVORE CLAUDIA TESSARI IND.ORD.: VIA BASSANO 3LIMBIATE, MB 20812 00000 * COORD.ORDINANTE: IT71 R034 7501 605C C001 2259 995 BANCA ORDINANTE: 03475/01605-INGBITD1 CRO: 13162538306 REG 23/10/23 NOTE: parmigiano +burro+crema di parmigiano ID.ORDINANTE: INGBITD1XXX ID.OPERAZIONE: NOTPROVIDED ID.BENEFICIARIO: ETICIT22XXX</t>
  </si>
  <si>
    <t>BONIFICO A VOSTRO FAVORE ALLARI CHIARA IND.ORD.: V. UNIONE 11 20812 LIMBIATE MB 00000 * COORD.ORDINANTE: IT50 L035 8901 6000 1057 0495 610 BANCA ORDINANTE: 03589/01601-BKRAITMM CRO: 2310211916427494480160033260IT70167 REG 24/10/23 NOTE: Parmigiano sett 23 ID.ORDINANTE: CA95975BD ID.OPERAZIONE: NOTPROVIDED</t>
  </si>
  <si>
    <t>BONIFICO A VOSTRO FAVORE GIBIN DIEGO IND.ORD.: VIA PIEMONTE 1820812 LIMBIATE 00000 * COORD.ORDINANTE: IT81 C050 3433 2600 0000 0075 218 BANCA ORDINANTE: 03336/03202-BAPPIT22 CRO: 5034004359243296483326033260IT REG 24/10/23 NOTE: PARMIGIANO 1269,60 ID.OPERAZIONE: NOTPROVIDED</t>
  </si>
  <si>
    <t>BONIFICO A VOSTRO FAVORE FUSI VALENTINA CORONA STEFANO IND.ORD.: VIA GIOVANNI PASCOLI 1320033 SOLARO MI IT 00000 * COORD.ORDINANTE: IT66 L030 6933 8800 0000 5348 106 BANCA ORDINANTE: 01010/03466-BCITITMM CRO: 0306955025205010483388033880IT REG 24/10/23 NOTE: Pagamento Ordine Parmigiano - Corona ID.OPERAZIONE: NOTPROVIDED</t>
  </si>
  <si>
    <t>BONIFICO A VOSTRO FAVORE CECCHINELLI GIOVANNA MARIA IND.ORD.: VIA LUCIANO MANARA 8420812 LIMBIATE MB IT 00000 * COORD.ORDINANTE: IT09 V030 6933 2601 0000 0006 174 BANCA ORDINANTE: 01010/03466-BCITITMM CRO: 0306955015983504483326033260IT REG 24/10/23 NOTE: S.DO CAVOLA 993 - CECCHINELLI G. ID.OPERAZIONE: NOTPROVIDED</t>
  </si>
  <si>
    <t>BONIFICO A VOSTRO FAVORE ALBASI SILVANA IND.ORD.: VIA CASERTA 16/B20812 LIMBIATE 00000 * COORD.ORDINANTE: IT22 Q050 3433 5220 0000 0030 529 BANCA ORDINANTE: 03336/03202-BAPPIT22 CRO: 5034006777313296483352033522IT REG 24/10/23 NOTE: parmigiano ID.OPERAZIONE: NOTPROVIDED</t>
  </si>
  <si>
    <t>BONIFICO A VOSTRO FAVORE RASO CONCETTA IND.ORD.: VIA DELLE GROANE 7 LIMBIATE 00000 * COORD.ORDINANTE: IT27 I020 0833 2610 0011 0010 692 BANCA ORDINANTE: 01020/02080-UNCRITMM CRO: 1101232960122543 REG 24/10/23 NOTE: Parmigiano ottobre 2023 ID.OPERAZIONE: NOTPROVIDED</t>
  </si>
  <si>
    <t>BONIFICO A VOSTRO FAVORE GIULIANO SABINA IND.ORD.: VIA DEL LAVORO 1920812 LIMBIATE 00000 * COORD.ORDINANTE: IT81 Q050 3433 2600 0000 0001 924 BANCA ORDINANTE: 03336/03202-BAPPIT22 CRO: 5034005023433296483326033260IT REG 25/10/23 NOTE: Parmigiano e scusate il ritardo ID.OPERAZIONE: NOTPROVIDED</t>
  </si>
  <si>
    <t>ADDEBITO BONIFICO DA HOME BANKING Riccardo Sudati Bonifico Disposto in: Internet Coor.Benef.: IT72 O083 4054 5800 0000 2127 811 Banca Destinataria: 08340/54580-CCRTIT2TPAD Data Ordine: 31/10/23 Data Regolamento: 01/11/23 Cro: 0000028060441803480160033260IT SALDO VS FATTURA N. 66 DEL 11/10/23</t>
  </si>
  <si>
    <t>BONIFICO A VOSTRO FAVORE BACINO VINCENZO IND.ORD.: VIA GIUSEPPE GARIBALDI 115 LIMBIATE 00000 * COORD.ORDINANTE: IT30 E020 0832 9100 0010 1402 951 BANCA ORDINANTE: 01020/02080-UNCRITMM CRO: 1101233010045371 REG 31/10/23 NOTE: Parmigiano Vincenzo Bacino ID.OPERAZIONE: NOTPROVIDED</t>
  </si>
  <si>
    <t>ADDEBITO BONIFICO DA HOME BANKING SOCIET AGRICOLA TENACIA Bonifico Disposto in: Internet Coor.Benef.: IT04 U062 2072 5500 0000 1100 455 Banca Destinataria: 06220/72550-BPBAITR1XXX Data Ordine: 02/11/23 Data Regolamento: 03/11/23 Cro: 0000028060458602480160033260IT SALDO VS FATTURA N. 18 DEL 30/9/23</t>
  </si>
  <si>
    <t>BONIFICO A VOSTRO FAVORE SUMAN EMANUELA IND.ORD.: VIA BELLARIA 3020812 LIMBIATE MB IT 00000 * COORD.ORDINANTE: IT57 B030 6933 2600 0001 0536 135 BANCA ORDINANTE: 01010/03466-BCITITMM CRO: 0306955425144103483326033260IT REG 06/11/23 NOTE: parmigiano 44.70 e mandorle 54.40 ID.OPERAZIONE: NOTPROVIDED</t>
  </si>
  <si>
    <t>BONIFICO A VOSTRO FAVORE RASO CARLO CERATI DANIELA IND.ORD.: VIA TRIESTE 4620812 LIMBIATE MB IT 00000 * COORD.ORDINANTE: IT42 W030 6932 4101 0000 0003 629 BANCA ORDINANTE: 01010/03466-BCITITMM CRO: 0306955538570201483241033260IT REG 07/11/23 NOTE: Pagamento fattoria delle mandorle ID.OPERAZIONE: NOTPROVIDED</t>
  </si>
  <si>
    <t>BONIFICO A VOSTRO FAVORE CAMERIN FABIO, SCIRE' STEFANIA IND.ORD.: 00000 * COORD.ORDINANTE: IT63 Y030 6234 2100 0000 1295 916 BANCA ORDINANTE: 03062/34210-MEDBITMM CRO: 0000028356137506483421034210IT REG 08/11/23 NOTE: FATTORIA DELLA MANDORLA CAMERIN SCIRE ID.ORDINANTE: MEDBITMMXXX ID.OPERAZIONE: NOT PROVIDED</t>
  </si>
  <si>
    <t>BONIFICO A VOSTRO FAVORE CECCHINELLI GIOVANNA MARIA IND.ORD.: VIA LUCIANO MANARA 8420812 LIMBIATE MB IT 00000 * COORD.ORDINANTE: IT09 V030 6933 2601 0000 0006 174 BANCA ORDINANTE: 01010/03466-BCITITMM CRO: 0306955610842401483326033260IT REG 09/11/23 NOTE: S.DO Fattoria Della Mandorla- CECCHINELLI G. ID.OPERAZIONE: NOTPROVIDED</t>
  </si>
  <si>
    <t>BONIFICO A VOSTRO FAVORE CASALI FRANCESCA SACCAVINO EMANUELE IND.ORD.: VIA ABRUZZI 520812 LIMBIATE MB IT 00000 * COORD.ORDINANTE: IT10 Q030 6933 2600 0000 3697 136 BANCA ORDINANTE: 01010/03466-BCITITMM CRO: 0306955672357707483326033260IT REG 10/11/23 NOTE: Saldo acquisto La Fattoria Della Mandorla ID.OPERAZIONE: NOTPROVIDED</t>
  </si>
  <si>
    <t>BONIFICO A VOSTRO FAVORE FAVARETTO VIVIANA SARA PAPASODARO MARCO IND.ORD.: VIA GENERALE GIUSEPPE CANTORE 720812 LIMBI ATE MB IT 00000 * COORD.ORDINANTE: IT10 Q030 6933 2601 0000 0003 177 BANCA ORDINANTE: 01010/03466-BCITITMM CRO: 0306955714795702483326033260IT REG 13/11/23 NOTE: fattoria della Mandorla Viviana F nov 23 ID.OPERAZIONE: NOTPROVIDED</t>
  </si>
  <si>
    <t>BONIFICO A VOSTRO FAVORE ALLARI CHIARA IND.ORD.: V. UNIONE 11 20812 LIMBIATE MB 00000 * COORD.ORDINANTE: IT50 L035 8901 6000 1057 0495 610 BANCA ORDINANTE: 03589/01601-BKRAITMM CRO: 2311111057296992480160033260IT47274 REG 14/11/23 NOTE: Fattoria della Mandorla ott. 23 ID.ORDINANTE: CA95975BD ID.OPERAZIONE: NOTPROVIDED</t>
  </si>
  <si>
    <t>BONIFICO VS. FAVORE SCALABRINI GIULIANA IND.ORD.: V. TURATI FILIPPO 37 20812 LIMBIATE MB* Data Accredito: 20/11/23 Coord.Ordinante: IT78 A050 1801 6000 0001 1254 364 Cro: 28065580009 Note: RISO LESCA NOVEMBRE 2023</t>
  </si>
  <si>
    <t>BONIFICO A VOSTRO FAVORE CAMERIN FABIO, SCIRE' STEFANIA IND.ORD.: 00000 * COORD.ORDINANTE: IT63 Y030 6234 2100 0000 1295 916 BANCA ORDINANTE: 03062/34210-MEDBITMM CRO: 0000028396481012483421034210IT REG 20/11/23 NOTE: MELE FRANCHETTI FAMIGLIA CAMERIN ID.ORDINANTE: MEDBITMMXXX ID.OPERAZIONE: NOT PROVIDED</t>
  </si>
  <si>
    <t>BONIFICO A VOSTRO FAVORE FULLIN LORENZA IND.ORD.: VIA GUGLIELMO OBERDAN 28 20812 LIMBIATE MB 00000 * COORD.ORDINANTE: IT35 Y360 8105 1382 0182 4401 835 BANCA ORDINANTE: 36081/05138-PPAYITR1 CRO: EA23111719529909480513899999IT REG 20/11/23 NOTE: la fattoria della mandorla+lesca ID.ORDINANTE: PPAYITR1 ID.OPERAZIONE: NOT PROVIDED ID.BENEFICIARIO: ETICIT22002</t>
  </si>
  <si>
    <t>BONIFICO VS. FAVORE UNLAND NORBERT, FIORE MARIA TELMA IND.ORD.: 00000 * Data Accredito: 20/11/23 Coord.Ordinante: IT58 X050 1812 1000 0001 6956 161 Cro: 28065238412 Note: ORDINE NOV. MANDORLE 65, FRANCHETTI 131 E LESC A 89</t>
  </si>
  <si>
    <t>ADDEBITO BONIFICO DA HOME BANKING CASEIFICIO CAVOLA SCA Bonifico Disposto in: Internet Coor.Benef.: IT38 L070 7266 5200 4601 0100 053 Banca Destinataria: 07072/66520-ICRAITRRTS0 Data Ordine: 20/11/23 Data Regolamento: 21/11/23 Cro: 0000028065333211480160033260IT ACCONTO VS FATTURA N. 3139 DEL 10/10/23</t>
  </si>
  <si>
    <t>BONIFICO A VOSTRO FAVORE CATTAFI MAURIZIO ROSARIO E BIZZARRO COS IND.ORD.: VIA CARLO COLLODI 1320812 LIMBIATE MB MB 0 0000 * COORD.ORDINANTE: IT84 O053 8720 4000 0000 2387 206 BANCA ORDINANTE: 05387/02400-BPMOIT22 CRO: 233216062212978-482040033260IT05387 REG 20/11/23 NOTE: Ordine mele Novembre 23 di cattafi ID.OPERAZIONE: NOTPROVIDED</t>
  </si>
  <si>
    <t>BONIFICO A VOSTRO FAVORE PAOLA MERATI IND.ORD.: VIA SAN DALMAZIO 10SARONNO, VA 21047 00000 * COORD.ORDINANTE: IT66 X034 7501 605C C001 0248 728 BANCA ORDINANTE: 03475/01605-INGBITD1 CRO: 13318309102 REG 21/11/23 NOTE: Acquisto riso ID.ORDINANTE: INGBITD1XXX ID.OPERAZIONE: NOTPROVIDED ID.BENEFICIARIO: ETICIT22XXX</t>
  </si>
  <si>
    <t>BONIFICO A VOSTRO FAVORE SIMONINI MASSIMO LAVEZZARI ROSANGELA IND.ORD.: VIA GIACOMO LEOPARDI 1320812 LIMBIATE MB I T 00000 * COORD.ORDINANTE: IT13 P030 6933 2601 0000 0002 566 BANCA ORDINANTE: 01010/03466-BCITITMM CRO: 0306956016788807483326033260IT REG 21/11/23 NOTE: S.do Ord. Lesca+Franchetti ID.OPERAZIONE: NOTPROVIDED</t>
  </si>
  <si>
    <t>BONIFICO A VOSTRO FAVORE BRAGLIA PAOLO, CARMAGNOLA LINDA IND.ORD.: VIA F.LLI BRONZETTI 1420812 LIMBIATE 00000 * COORD.ORDINANTE: IT08 F050 3401 7990 0000 0032 905 BANCA ORDINANTE: 03336/03202-BAPPIT22 CRO: 5034000660763324480160001799IT REG 21/11/23 NOTE: saldo ordine prodotti Lesca Simone - socio Bra glia Paolo ID.OPERAZIONE: NOTPROVIDED</t>
  </si>
  <si>
    <t>BONIFICO A VOSTRO FAVORE TOPPI MARIA FABRIZIA, BINACCHI GIANNI M IND.ORD.: VIA GIOVANNI VERGA 1120812 LIMBIATE 00000 * COORD.ORDINANTE: IT56 I050 3433 2600 0000 0001 798 BANCA ORDINANTE: 03336/03202-BAPPIT22 CRO: 5034000003483322483326033260IT REG 21/11/23 NOTE: ordine mele Franchetti ID.OPERAZIONE: NOTPROVIDED</t>
  </si>
  <si>
    <t>BONIFICO A VOSTRO FAVORE GIBIN DIEGO IND.ORD.: VIA PIEMONTE 1820812 LIMBIATE 00000 * COORD.ORDINANTE: IT81 C050 3433 2600 0000 0075 218 BANCA ORDINANTE: 03336/03202-BAPPIT22 CRO: 5034005933863324483326033260IT REG 21/11/23 NOTE: FRANCHETTI 30,80 RISO LESCA 16,30 ID.OPERAZIONE: NOTPROVIDED</t>
  </si>
  <si>
    <t>BONIFICO A VOSTRO FAVORE SANGIOVANNI ALFONSO CHIODINI NATALIA IND.ORD.: V FIUME 3220812 LIMBIATE MB MB 00000 * COORD.ORDINANTE: IT09 A053 8733 4610 0004 7456 806 BANCA ORDINANTE: 05387/02400-BPMOIT22 CRO: 233246063067271-483346133260IT05387 REG 22/11/23 NOTE: pagamento prodotti Lesca ID.OPERAZIONE: NOTPROVIDED</t>
  </si>
  <si>
    <t>BONIFICO A VOSTRO FAVORE ROSSIN DOMITILLA IND.ORD.: VIA DEL LAVORO 2020812 LIMBIATE 00000 * COORD.ORDINANTE: IT20 J050 3401 7950 0000 0053 644 BANCA ORDINANTE: 03336/03202-BAPPIT22 CRO: 5034002890873325480160001795IT REG 22/11/23 NOTE: rossin prodotti lesca ID.OPERAZIONE: NOTPROVIDED</t>
  </si>
  <si>
    <t>BONIFICO A VOSTRO FAVORE FAVARETTO VIVIANA SARA PAPASODARO MARCO IND.ORD.: VIA GENERALE GIUSEPPE CANTORE 720812 LIMBI ATE MB IT 00000 * COORD.ORDINANTE: IT10 Q030 6933 2601 0000 0003 177 BANCA ORDINANTE: 01010/03466-BCITITMM CRO: 0306956064347805483326033260IT REG 22/11/23 NOTE: ordine Lesca Viviana F Nov 2023 ID.OPERAZIONE: NOTPROVIDED</t>
  </si>
  <si>
    <t>BONIFICO A VOSTRO FAVORE RUGGERI GIAN LUIGI,COLOMBO EM IND.ORD.: VIA DEL LAVORO 2220812 LIMBIATE 00000 * COORD.ORDINANTE: IT92 S050 3433 2600 0000 0022 143 BANCA ORDINANTE: 03336/03202-BAPPIT22 CRO: 5034003978403326483326033260IT REG 23/11/23 NOTE: mele gigi vedi mail ID.OPERAZIONE: NOTPROVIDED</t>
  </si>
  <si>
    <t>BONIFICO A VOSTRO FAVORE RASO CARLO CERATI DANIELA IND.ORD.: VIA TRIESTE 4620812 LIMBIATE MB IT 00000 * COORD.ORDINANTE: IT42 W030 6932 4101 0000 0003 629 BANCA ORDINANTE: 01010/03466-BCITITMM CRO: 0306956107109803483241033260IT REG 23/11/23 NOTE: Per Riso. E Mele ID.OPERAZIONE: NOTPROVIDED</t>
  </si>
  <si>
    <t>BONIFICO A VOSTRO FAVORE CARELLI PAOLA GUERRA PIER LUIGI IND.ORD.: VIA DEL LAVORO 2020812 LIMBIATE MB IT 0000 0 * COORD.ORDINANTE: IT46 N030 6933 2600 0000 4931 179 BANCA ORDINANTE: 01010/03466-BCITITMM CRO: 0306956095294002483326033260IT REG 23/11/23 NOTE: Carelli Paola acquisto prodotti Lesca mese nov embre 2023 ID.OPERAZIONE: NOTPROVIDED</t>
  </si>
  <si>
    <t>BONIFICO A VOSTRO FAVORE ANASTASIO CARLO EVARISTO ASSUNTA IND.ORD.: BASSANO 0003 20812 LIMBIATE MB 00000 * COORD.ORDINANTE: IT18 O035 8901 6000 1057 0173 780 BANCA ORDINANTE: 03589/01601-BKRAITMM CRO: 2311231045200666480160033260IT43594 REG 24/11/23 NOTE: ORDINE RISO LESCA ID.ORDINANTE: CA37095FU ID.OPERAZIONE: NOTPROVIDED</t>
  </si>
  <si>
    <t>BONIFICO A VOSTRO FAVORE CECCHINELLI GIOVANNA MARIA IND.ORD.: VIA LUCIANO MANARA 8420812 LIMBIATE MB IT 00000 * COORD.ORDINANTE: IT09 V030 6933 2601 0000 0006 174 BANCA ORDINANTE: 01010/03466-BCITITMM CRO: 0306956120096702483326033260IT REG 24/11/23 NOTE: S.DO PRODOTTI LESCA - CECCHINELLI G. ID.OPERAZIONE: NOTPROVIDED</t>
  </si>
  <si>
    <t>Donazione effettuata in contanti alla Rete</t>
  </si>
  <si>
    <t>RETE Limbiate</t>
  </si>
  <si>
    <t>BONIFICO A VOSTRO FAVORE MARTIN LOREDANA SOTTURA VALERIANO IND.ORD.: VIA F. BORROMEO 10 20030 SENAGO MI 00000 * COORD.ORDINANTE: IT20 Z076 0101 6000 0006 1302 428 BANCA ORDINANTE: 07601/22105-BPPIITRR CRO: EA23112427746056480160033820IT REG 27/11/23 NOTE: ordini GelsiTalpa euro177 - Lesca euro 30,34 - Franchetti euro 15,40 ID.ORDINANTE: BPPIITRR ID.OPERAZIONE: NOT PROVIDED ID.BENEFICIARIO: ETICIT22002</t>
  </si>
  <si>
    <t>BONIFICO A VOSTRO FAVORE MANDREOLI CORRADO SASSARO OLGA PAOLA IND.ORD.: VIA LUIGI CANONICA 720812 LIMBIATE MB IT 0 0000 * COORD.ORDINANTE: IT37 Q030 6933 2600 0000 3527 191 BANCA ORDINANTE: 01010/03466-BCITITMM CRO: 0306956161594709483326033260IT REG 27/11/23 NOTE: tot. gelsi ID.OPERAZIONE: NOTPROVIDED</t>
  </si>
  <si>
    <t>ADDEBITO BONIFICO DA HOME BANKING CASEIFICIO CAVOLA SCA Bonifico Disposto in: Internet Coor.Benef.: IT38 L070 7266 5200 4601 0100 053 Banca Destinataria: 07072/66520-ICRAITRRTS0 Data Ordine: 27/11/23 Data Regolamento: 28/11/23 Cro: 0000028066731304480160033260IT SALDO VS FATTURA 3139 DEL 10/10/23</t>
  </si>
  <si>
    <t>BONIFICO A VOSTRO FAVORE COLLU DAVIDE E GUARNERI TIZIANA IND.ORD.: VIA GIUSTI 3/31 20033 SOLARO MI 00000 * COORD.ORDINANTE: IT12 F030 1503 2000 0000 3248 750 BANCA ORDINANTE: 03015/03200-FEBIITM1 CRO: 2311252415707808480320033880IT REG 28/11/23 NOTE: pagamento ordine polli 11.23 Tiziana 1 + Tizia na 2 ID.OPERAZIONE: NOT PROVIDED</t>
  </si>
  <si>
    <t>BONIFICO A VOSTRO FAVORE PIVA NIVES-MANFREDINI EDOARDO IND.ORD.: VIA ISARCO N.3 20812 LIMBIATE MB 00000 * COORD.ORDINANTE: IT32 E076 0101 6000 0001 7527 219 BANCA ORDINANTE: 07601/22105-BPPIITRR CRO: EA23112527890337480160033260IT REG 28/11/23 NOTE: Riso, prodotti siciliani, mele Franchetti, Pol li il Cortile ID.ORDINANTE: BPPIITRR ID.OPERAZIONE: NOT PROVIDED ID.BENEFICIARIO: ETICIT22002</t>
  </si>
  <si>
    <t>BONIFICO A VOSTRO FAVORE RUGGERI GIAN LUIGI,COLOMBO EM IND.ORD.: VIA DEL LAVORO 2220812 LIMBIATE 00000 * COORD.ORDINANTE: IT92 S050 3433 2600 0000 0022 143 BANCA ORDINANTE: 03336/03202-BAPPIT22 CRO: 5034006886673331483326033260IT REG 28/11/23 NOTE: polli gigi novembre ID.OPERAZIONE: NOTPROVIDED</t>
  </si>
  <si>
    <t>BONIFICO A VOSTRO FAVORE OPPO ENRICO RODELLA PAOLA IND.ORD.: VIA LAZIO 120051 LIMBIATE MB IT 00000 * COORD.ORDINANTE: IT64 C030 6901 7911 0000 0000 822 BANCA ORDINANTE: 01010/03466-BCITITMM CRO: 0306956246153701480160033260IT REG 28/11/23 NOTE: ORDINE POLLI OPPO RODELLA ID.OPERAZIONE: NOTPROVIDED</t>
  </si>
  <si>
    <t>BONIFICO A VOSTRO FAVORE VOLONTE LUISA CARLA, FERRARI D IND.ORD.: VIA MEUCCI 320812 LIMBIATE 00000 * COORD.ORDINANTE: IT29 L050 3433 2600 0000 0021 997 BANCA ORDINANTE: 03336/03202-BAPPIT22 CRO: 5034000700303329483326033260IT REG 28/11/23 NOTE: Pagamento polli 69,90 euro Lesca 64 euro mele 22,15 euro ID.OPERAZIONE: NOTPROVIDED</t>
  </si>
  <si>
    <t>BONIFICO A VOSTRO FAVORE GHEZZI PAOLO MARIA,BEZZI RAFFAELLA IND.ORD.: VIA VALGARDENA 7 LIMBIATE 00000 * COORD.ORDINANTE: IT32 Q020 0833 2610 0000 4699 733 BANCA ORDINANTE: 01020/02080-UNCRITMM CRO: 1101233300035567 REG 28/11/23 NOTE: Ordine Paolo Ghezzi per riso Lesca - riferimen to Carlo Raso ID.OPERAZIONE: NOTPROVIDED</t>
  </si>
  <si>
    <t>BONIFICO A VOSTRO FAVORE BRUNI DINO E RUGGERI RITA MARIA IND.ORD.: VIA ALFONSO LAMARMORA 8 A20812 LIMBIATE MB IT 00000 * COORD.ORDINANTE: IT69 E030 6933 8201 0000 0007 589 BANCA ORDINANTE: 01010/03466-BCITITMM CRO: 0306956193800606483382033260IT REG 28/11/23 NOTE: polli novembre 2023 ID.OPERAZIONE: NOTPROVIDED</t>
  </si>
  <si>
    <t>BONIFICO A VOSTRO FAVORE CASALI FRANCESCA SACCAVINO EMANUELE IND.ORD.: VIA ABRUZZI 520812 LIMBIATE MB IT 00000 * COORD.ORDINANTE: IT13 L030 6909 4560 4889 2160 101 BANCA ORDINANTE: 01010/03466-BCITITMM CRO: 0306956236614301480160033260IT REG 28/11/23 NOTE: Saldo acquisti mese di novembre ID.OPERAZIONE: NOTPROVIDED</t>
  </si>
  <si>
    <t>BONIFICO A VOSTRO FAVORE VARRA' IMMACOLATA CORVI CESARE GUGLIELM IND.ORD.: VIA C.VARALLI 27 20021 BOLLATE MI 00000 * COORD.ORDINANTE: IT31 K076 0101 6000 0004 0805 244 BANCA ORDINANTE: 07601/22105-BPPIITRR CRO: EA23112831443688480160020100IT REG 29/11/23 NOTE: SALDO PUMMAROLA ID.ORDINANTE: BPPIITRR ID.OPERAZIONE: NOTPROVIDED ID.BENEFICIARIO: ETICIT22002</t>
  </si>
  <si>
    <t>BONIFICO VS. FAVORE SCALABRINI GIULIANA IND.ORD.: V. TURATI FILIPPO 37 20812 LIMBIATE MB* Data Accredito: 01/12/23 Coord.Ordinante: IT78 A050 1801 6000 0001 1254 364 Cro: 28068817804 Note: PASTA IRIS</t>
  </si>
  <si>
    <t>BONIFICO A VOSTRO FAVORE PIAZZI LUCA, SARCHIMARIA TERESA IND.ORD.: VIA MONTE GRAPPA 4020812 LIMBIATE 00000 * COORD.ORDINANTE: IT70 D050 3432 3800 0000 0013 370 BANCA ORDINANTE: 03336/03202-BAPPIT22 CRO: 5034003249103333483238032380IT REG 01/12/23 NOTE: Gelsi 74 polli 43 ID.OPERAZIONE: NOTPROVIDED</t>
  </si>
  <si>
    <t>BONIFICO A VOSTRO FAVORE PIVA NIVES-MANFREDINI EDOARDO IND.ORD.: VIA ISARCO N.3 20812 LIMBIATE MB 00000 * COORD.ORDINANTE: IT32 E076 0101 6000 0001 7527 219 BANCA ORDINANTE: 07601/22105-BPPIITRR CRO: EA23120136018823480160033260IT REG 04/12/23 NOTE: Saldo Pummarola ID.ORDINANTE: BPPIITRR ID.OPERAZIONE: NOT PROVIDED ID.BENEFICIARIO: ETICIT22002</t>
  </si>
  <si>
    <t>BONIFICO A VOSTRO FAVORE FUSI VALENTINA CORONA STEFANO IND.ORD.: VIA GIOVANNI PASCOLI 1320033 SOLARO MI IT 00000 * COORD.ORDINANTE: IT66 L030 6933 8800 0000 5348 106 BANCA ORDINANTE: 01010/03466-BCITITMM CRO: 0306956407285306483388033880IT REG 04/12/23 NOTE: Pagamento Pasta Iris- Corona ID.OPERAZIONE: NOTPROVIDED</t>
  </si>
  <si>
    <t>BONIFICO A VOSTRO FAVORE CECCHINELLI GIOVANNA MARIA IND.ORD.: VIA LUCIANO MANARA 8420812 LIMBIATE MB IT 00000 * COORD.ORDINANTE: IT09 V030 6933 2601 0000 0006 174 BANCA ORDINANTE: 01010/03466-BCITITMM CRO: 0306956433015600483326033260IT REG 04/12/23 NOTE: S.DO Progetto Pummarola - CECCHINELLI G. ID.OPERAZIONE: NOTPROVIDED</t>
  </si>
  <si>
    <t>BONIFICO A VOSTRO FAVORE FUMAGALLI GIANCARLO, BALLADA SOLEDAD MA IND.ORD.: VIA BOLZANO 1720812 LIMBIATE 00000 * COORD.ORDINANTE: IT64 Y050 3433 2600 0000 0020 654 BANCA ORDINANTE: 03336/03202-BAPPIT22 CRO: 5034002669403335483326033260IT REG 04/12/23 NOTE: pollame Ballada Soledad ID.OPERAZIONE: NOTPROVIDED</t>
  </si>
  <si>
    <t>BONIFICO A VOSTRO FAVORE ALBASI SILVANA IND.ORD.: VIA CASERTA 16/B20812 LIMBIATE 00000 * COORD.ORDINANTE: IT22 Q050 3433 5220 0000 0030 529 BANCA ORDINANTE: 03336/03202-BAPPIT22 CRO: 5034006544803334483352033522IT REG 04/12/23 NOTE: pagamento polli ID.OPERAZIONE: NOTPROVIDED</t>
  </si>
  <si>
    <t>BONIFICO VS. FAVORE UNLAND NORBERT, FIORE MARIA TELMA IND.ORD.: 00000 * Data Accredito: 04/12/23 Coord.Ordinante: IT58 X050 1812 1000 0001 6956 161 Cro: 28069368209 Note: POLLI, GELSI, IRIS E PUMMAROLA NOVEMBRE</t>
  </si>
  <si>
    <t>BONIFICO A VOSTRO FAVORE ELENA BALDO IND.ORD.: VIA RUGGERO LEONCAVALLO 5 20812 LIMBIATE M B 00000 * COORD.ORDINANTE: IT11 X010 0533 2600 0000 0001 881 BANCA ORDINANTE: 01005/01624-BNLIITRR CRO: 83217013012 REG 05/12/23 NOTE: pagamento Lesca Pummarola e Arachidi ID.OPERAZIONE: 83217013012</t>
  </si>
  <si>
    <t>BONIFICO A VOSTRO FAVORE GUARNERI TIZIANA IND.ORD.: VIA G.GIUSTI 3/31 20033 SOLARO MI 00000 * COORD.ORDINANTE: IT12 F030 1503 2000 0000 3248 750 BANCA ORDINANTE: 03015/03200-FEBIITM1 CRO: 2312042423070641480320033880IT REG 05/12/23 NOTE: ordine pasta Iris 11.2023 - GUARNERI TIZIANA ID.OPERAZIONE: NOT PROVIDED</t>
  </si>
  <si>
    <t>BONIFICO A VOSTRO FAVORE MARTIN LOREDANA SOTTURA VALERIANO IND.ORD.: VIA F. BORROMEO 10 20030 SENAGO MI 00000 * COORD.ORDINANTE: IT20 Z076 0101 6000 0006 1302 428 BANCA ORDINANTE: 07601/22105-BPPIITRR CRO: EA23120236433266480160033820IT REG 05/12/23 NOTE: pagamento ordini- carni Cortile euro 207,46- P ummarola euro 88,60- rimanenza a favore del Gas ID.ORDINANTE: BPPIITRR ID.OPERAZIONE: NOT PROVIDED ID.BENEFICIARIO: ETICIT22002</t>
  </si>
  <si>
    <t>BONIFICO A VOSTRO FAVORE GHEZZI PAOLO MARIA,BEZZI RAFFAELLA IND.ORD.: VIA VALGARDENA 7 LIMBIATE 00000 * COORD.ORDINANTE: IT32 Q020 0833 2610 0000 4699 733 BANCA ORDINANTE: 01020/02080-UNCRITMM CRO: 1101233360111324 REG 05/12/23 NOTE: Ordine Paolo Ghezzi per progetto Pummarola - r ef. Elena ID.OPERAZIONE: NOTPROVIDED</t>
  </si>
  <si>
    <t>BONIFICO A VOSTRO FAVORE GHEZZI PAOLO MARIA,BEZZI RAFFAELLA IND.ORD.: VIA VALGARDENA 7 LIMBIATE 00000 * COORD.ORDINANTE: IT32 Q020 0833 2610 0000 4699 733 BANCA ORDINANTE: 01020/02080-UNCRITMM CRO: 1101233360111191 REG 05/12/23 NOTE: Ordine Paolo Ghezzi per pasta IRIS - ref. Olga ID.OPERAZIONE: NOTPROVIDED</t>
  </si>
  <si>
    <t>BONIFICO A VOSTRO FAVORE FLACCADORI COSTANTE LINO IND.ORD.: VIA LUDOVICO MURATORI 320812 LIMBIATE MB I T 00000 * COORD.ORDINANTE: IT41 C030 6933 2601 0000 0005 103 BANCA ORDINANTE: 01010/03466-BCITITMM CRO: 0306956446713902483326033260IT REG 05/12/23 NOTE: polli e pasta Iris ID.OPERAZIONE: NOTPROVIDED</t>
  </si>
  <si>
    <t>BONIFICO A VOSTRO FAVORE RASO CARLO CERATI DANIELA IND.ORD.: VIA TRIESTE 4620812 LIMBIATE MB IT 00000 * COORD.ORDINANTE: IT42 W030 6932 4101 0000 0003 629 BANCA ORDINANTE: 01010/03466-BCITITMM CRO: 0306956527641502483241033260IT REG 05/12/23 NOTE: pagamenti IL cortile 44,00 e Iris 56,00 ID.OPERAZIONE: NOTPROVIDED</t>
  </si>
  <si>
    <t>BONIFICO A VOSTRO FAVORE MANDREOLI CORRADO SASSARO OLGA PAOLA IND.ORD.: VIA LUIGI CANONICA 720812 LIMBIATE MB IT 0 0000 * COORD.ORDINANTE: IT37 Q030 6933 2600 0000 3527 191 BANCA ORDINANTE: 01010/03466-BCITITMM CRO: 0306956449746600483326033260IT REG 05/12/23 NOTE: pasta iris ID.OPERAZIONE: NOTPROVIDED</t>
  </si>
  <si>
    <t>BONIFICO A VOSTRO FAVORE SIMONINI MASSIMO LAVEZZARI ROSANGELA IND.ORD.: VIA GIACOMO LEOPARDI 1320812 LIMBIATE MB I T 00000 * COORD.ORDINANTE: IT13 P030 6933 2601 0000 0002 566 BANCA ORDINANTE: 01010/03466-BCITITMM CRO: 0306956455780708483326033260IT REG 05/12/23 NOTE: S.do ordine IRIS ID.OPERAZIONE: NOTPROVIDED</t>
  </si>
  <si>
    <t>BONIFICO A VOSTRO FAVORE RUGGERI GIAN LUIGI,COLOMBO EM IND.ORD.: VIA DEL LAVORO 2220812 LIMBIATE 00000 * COORD.ORDINANTE: IT92 S050 3433 2600 0000 0022 143 BANCA ORDINANTE: 03336/03202-BAPPIT22 CRO: 5034001183563336483326033260IT REG 05/12/23 NOTE: polli novembre 46,20 iris 16,76 ID.OPERAZIONE: NOTPROVIDED</t>
  </si>
  <si>
    <t>BONIFICO A VOSTRO FAVORE LANDA DANIELE BRUNATO MARIA GABRIELLA IND.ORD.: VIA GIOVANNI PASCOLI 620812 LIMBIATE MB IT 00000 * COORD.ORDINANTE: IT03 N030 6933 2601 0000 0004 348 BANCA ORDINANTE: 01010/03466-BCITITMM CRO: 0306956449600104483326033260IT REG 05/12/23 NOTE: ORDINE gelsi e la talpa ID.OPERAZIONE: NOTPROVIDED</t>
  </si>
  <si>
    <t>VS DISPOSIZIONE DI BONIFICO SOCIETA- AGRICOLA I GELSI E LA TALPA SN Bonifico Disposto in: Internet Coor.Benef.: IT29 V050 1804 6000 0001 2261 640 Data Ordine: 05/12/23 Data Accredito: 05/12/23 Cro: 28069724308 SALDO ORDINE GAS LIMBIATE 22/11/23</t>
  </si>
  <si>
    <t>ADDEBITO BONIFICO DA HOME BANKING AZ.AGR. FRANCHETTI DANIELE Bonifico Disposto in: Internet Coor.Benef.: IT82 D056 9652 1300 0000 2771 X55 Banca Destinataria: 05696/52130-POSOIT2108T Data Ordine: 05/12/23 Data Regolamento: 06/12/23 Cro: 0000028069723109480160033260IT SALDO VS FATTURA 147 DEL 13/11/23</t>
  </si>
  <si>
    <t>ADDEBITO BONIFICO DA HOME BANKING LESCA SIMONE AZIENDA BIOLOGICA Bonifico Disposto in: Internet Coor.Benef.: IT63 O050 3456 1500 0000 0022 477 Banca Destinataria: 05034/56150-BAPPIT21598 Data Ordine: 05/12/23 Data Regolamento: 06/12/23 Cro: 0000028069722011480160033260IT SALDO VS FATTURA 548 DEL 9/11/23</t>
  </si>
  <si>
    <t>BONIFICO A VOSTRO FAVORE CATTAFI MAURIZIO ROSARIO E BIZZARRO COS IND.ORD.: VIA CARLO COLLODI 1320812 LIMBIATE MB MB 0 0000 * COORD.ORDINANTE: IT84 O053 8720 4000 0000 2387 206 BANCA ORDINANTE: 05387/02400-BPMOIT22 CRO: 233376068752255-482040033260IT05387 REG 05/12/23 NOTE: Ordine pasta Iris Novembre 2023 di Cattafi Mau rizio ID.OPERAZIONE: NOTPROVIDED</t>
  </si>
  <si>
    <t>BONIFICO A VOSTRO FAVORE SANGIOVANNI ALFONSO CHIODINI NATALIA IND.ORD.: V FIUME 3220812 LIMBIATE MB MB 00000 * COORD.ORDINANTE: IT09 A053 8733 4610 0004 7456 806 BANCA ORDINANTE: 05387/02400-BPMOIT22 CRO: 233376068745671-483346133260IT05387 REG 05/12/23 NOTE: saldo pummarola ID.OPERAZIONE: NOTPROVIDED</t>
  </si>
  <si>
    <t>BONIFICO A VOSTRO FAVORE TOMAINO GIUSEPPINA BEFFA VALERIO IND.ORD.: VIA DAMIANO CHIESA 820812 LIMBIATE MB IT 0 0000 * COORD.ORDINANTE: IT06 W030 6920 1031 0000 0005 908 BANCA ORDINANTE: 01010/03466-BCITITMM CRO: 0306956555041211482010033260IT REG 06/12/23 NOTE: b/b pasta iris Tomaino ID.OPERAZIONE: NOTPROVIDED</t>
  </si>
  <si>
    <t>BONIFICO A VOSTRO FAVORE FAVARETTO VIVIANA SARA PAPASODARO MARCO IND.ORD.: VIA GENERALE GIUSEPPE CANTORE 720812 LIMBI ATE MB IT 00000 * COORD.ORDINANTE: IT10 Q030 6933 2601 0000 0003 177 BANCA ORDINANTE: 01010/03466-BCITITMM CRO: 0306956593007004483326033260IT REG 06/12/23 NOTE: IRIS NOV 23 VIVIANA F ID.OPERAZIONE: NOTPROVIDED</t>
  </si>
  <si>
    <t>BONIFICO A VOSTRO FAVORE FULLIN LORENZA IND.ORD.: VIA GUGLIELMO OBERDAN 28 20812 LIMBIATE MB 00000 * COORD.ORDINANTE: IT35 Y360 8105 1382 0182 4401 835 BANCA ORDINANTE: 36081/05138-PPAYITR1 CRO: EA23120641744238480513899999IT REG 07/12/23 NOTE: pummarola ID.ORDINANTE: PPAYITR1 ID.OPERAZIONE: NOT PROVIDED ID.BENEFICIARIO: ETICIT22002</t>
  </si>
  <si>
    <t>BONIFICO A VOSTRO FAVORE CASALI FRANCESCA SACCAVINO EMANUELE IND.ORD.: VIA ABRUZZI 520812 LIMBIATE MB IT 00000 * COORD.ORDINANTE: IT10 Q030 6933 2600 0000 3697 136 BANCA ORDINANTE: 01010/03466-BCITITMM CRO: 0306956607890010483326033260IT REG 07/12/23 NOTE: Saldo acquisti prodotti IRIS e Pummarola ID.OPERAZIONE: NOTPROVIDED</t>
  </si>
  <si>
    <t>ADDEBITO BONIFICO DA HOME BANKING VIGAN ANGELO AZ. AGR. Bonifico Disposto in: Internet Coor.Benef.: IT79 P034 4033 4700 0000 3090 000 Banca Destinataria: 03440/33470-BDBDIT22XXX Data Ordine: 07/12/23 Data Regolamento: 08/12/23 Cro: 0000028070482309480160033260IT SALDO VS FATTURA N. 27 DEL 30/11/23</t>
  </si>
  <si>
    <t>ADDEBITO BONIFICO DA HOME BANKING FATTORIA DELLA MANDORLA Bonifico Disposto in: Internet Coor.Benef.: IT72 N020 0841 3310 0010 4883 521 Banca Destinataria: 02008/41331-UNCRITM1E51 Data Ordine: 07/12/23 Data Regolamento: 08/12/23 Cro: 0000028070481400480160033260IT SALDO VS FATTURA N. 264 DEL 30/10/23</t>
  </si>
  <si>
    <t>BONIFICO VS. FAVORE DORINI MASSIMO IND.ORD.: VIA MONTE BERNINA 11 20812 LIMBIATE MB* Data Accredito: 11/12/23 Coord.Ordinante: IT71 P050 1801 6000 0001 1254 406 Cro: 28071593607 Note: PAGAMENTO PARMIGIANO</t>
  </si>
  <si>
    <t>BONIFICO VS. FAVORE SCALABRINI GIULIANA IND.ORD.: V. TURATI FILIPPO 37 20812 LIMBIATE MB* Data Accredito: 11/12/23 Coord.Ordinante: IT78 A050 1801 6000 0001 1254 364 Cro: 28071441103 Note: PARMIGIANO DICEMBRE 2023</t>
  </si>
  <si>
    <t>BONIFICO A VOSTRO FAVORE ELENA BALDO IND.ORD.: VIA RUGGERO LEONCAVALLO 5 20812 LIMBIATE M B 00000 * COORD.ORDINANTE: IT11 X010 0533 2600 0000 0001 881 BANCA ORDINANTE: 01005/01624-BNLIITRR CRO: 83244927912 REG 12/12/23 NOTE: pagamento parmigiano ID.OPERAZIONE: 83244927912</t>
  </si>
  <si>
    <t>BONIFICO A VOSTRO FAVORE MORELLI CLAUDIA IND.ORD.: VIA XXV APRILE 191 20092 CINISELLO BALSAMO MI 00000 * COORD.ORDINANTE: IT31 O030 1503 2000 0000 0231 095 BANCA ORDINANTE: 03015/03200-FEBIITM1 CRO: 2312092427607030480320032930IT REG 12/12/23 NOTE: ordine PARMIGIANO - Morelli Claudia ID.OPERAZIONE: NOT PROVIDED</t>
  </si>
  <si>
    <t>BONIFICO A VOSTRO FAVORE GUARNERI TIZIANA IND.ORD.: VIA G.GIUSTI 3/31 20033 SOLARO MI 00000 * COORD.ORDINANTE: IT04 H030 1503 2000 0000 0286 755 BANCA ORDINANTE: 03015/03200-FEBIITM1 CRO: 2312092427573629480320033880IT REG 12/12/23 NOTE: pagamento ordine 933 Parmigiano 12.23 - Tizian a Guarneri ID.OPERAZIONE: NOT PROVIDED</t>
  </si>
  <si>
    <t>BONIFICO A VOSTRO FAVORE PAOLA MERATI IND.ORD.: VIA SAN DALMAZIO 10SARONNO, VA 21047 00000 * COORD.ORDINANTE: IT66 X034 7501 605C C001 0248 728 BANCA ORDINANTE: 03475/01605-INGBITD1 CRO: 13440032002 REG 12/12/23 NOTE: Pagamento Parmigiano ID.ORDINANTE: INGBITD1XXX ID.OPERAZIONE: NOTPROVIDED ID.BENEFICIARIO: ETICIT22XXX</t>
  </si>
  <si>
    <t>BONIFICO A VOSTRO FAVORE ANASTASIO CARLO EVARISTO ASSUNTA IND.ORD.: BASSANO 0003 20812 LIMBIATE MB 00000 * COORD.ORDINANTE: IT18 O035 8901 6000 1057 0173 780 BANCA ORDINANTE: 03589/01601-BKRAITMM CRO: 2312101447052295480160033260IT34198 REG 12/12/23 NOTE: ordine IRIS 84,65 - ordine 993formaggi 44,20 ID.ORDINANTE: CA37095FU ID.OPERAZIONE: NOTPROVIDED</t>
  </si>
  <si>
    <t>BONIFICO A VOSTRO FAVORE SIMONINI MASSIMO LAVEZZARI ROSANGELA IND.ORD.: VIA GIACOMO LEOPARDI 1320812 LIMBIATE MB I T 00000 * COORD.ORDINANTE: IT13 P030 6933 2601 0000 0002 566 BANCA ORDINANTE: 01010/03466-BCITITMM CRO: 0306956724511003483326033260IT REG 12/12/23 NOTE: Saldo ordine caseificio 993 ID.OPERAZIONE: NOTPROVIDED</t>
  </si>
  <si>
    <t>BONIFICO A VOSTRO FAVORE BRUNI DINO E RUGGERI RITA MARIA IND.ORD.: VIA ALFONSO LAMARMORA 8 A20812 LIMBIATE MB IT 00000 * COORD.ORDINANTE: IT69 E030 6933 8201 0000 0007 589 BANCA ORDINANTE: 01010/03466-BCITITMM CRO: 0306956757372706483382033260IT REG 12/12/23 NOTE: PARMIGIANO dicembre 23 ID.OPERAZIONE: NOTPROVIDED</t>
  </si>
  <si>
    <t>BONIFICO A VOSTRO FAVORE CARELLI PAOLA GUERRA PIER LUIGI IND.ORD.: VIA DEL LAVORO 2020812 LIMBIATE MB IT 0000 0 * COORD.ORDINANTE: IT46 N030 6933 2600 0000 4931 179 BANCA ORDINANTE: 01010/03466-BCITITMM CRO: 0306956775887508483326033260IT REG 12/12/23 NOTE: Carelli Paola acquisto prodotti caseificio 993 mese di di dicembre ID.OPERAZIONE: NOTPROVIDED</t>
  </si>
  <si>
    <t>BONIFICO A VOSTRO FAVORE FLACCADORI COSTANTE LINO IND.ORD.: VIA LUDOVICO MURATORI 320812 LIMBIATE MB I T 00000 * COORD.ORDINANTE: IT41 C030 6933 2601 0000 0005 103 BANCA ORDINANTE: 01010/03466-BCITITMM CRO: 0306956738150704483326033260IT REG 12/12/23 NOTE: 993 ID.OPERAZIONE: NOTPROVIDED</t>
  </si>
  <si>
    <t>BONIFICO A VOSTRO FAVORE CARLONE ANTONIETTA LARIZZA FERDINANDO IND.ORD.: VIA CORINNA BRUNI 4120812 LIMBIATE MB IT 0 0000 * COORD.ORDINANTE: IT28 E030 6933 2601 0000 0009 458 BANCA ORDINANTE: 01010/03466-BCITITMM CRO: 0306956725483100483326033260IT REG 12/12/23 NOTE: Formaggio RAMBALDINI ID.OPERAZIONE: NOTPROVIDED</t>
  </si>
  <si>
    <t>BONIFICO A VOSTRO FAVORE FUSI VALENTINA CORONA STEFANO IND.ORD.: VIA GIOVANNI PASCOLI 1320033 SOLARO MI IT 00000 * COORD.ORDINANTE: IT66 L030 6933 8800 0000 5348 106 BANCA ORDINANTE: 01010/03466-BCITITMM CRO: 0306956733208609483388033880IT REG 12/12/23 NOTE: Pagamento Ordine Parmigiano - Corona ID.OPERAZIONE: NOTPROVIDED</t>
  </si>
  <si>
    <t>BONIFICO A VOSTRO FAVORE GIULIANO SABINA IND.ORD.: VIA DEL LAVORO 1920812 LIMBIATE 00000 * COORD.ORDINANTE: IT81 Q050 3433 2600 0000 0001 924 BANCA ORDINANTE: 03336/03202-BAPPIT22 CRO: 5034000497763343483326033260IT REG 12/12/23 NOTE: Parmigiano ID.OPERAZIONE: NOTPROVIDED</t>
  </si>
  <si>
    <t>BONIFICO A VOSTRO FAVORE MANFREDINI SIMONA MARINA OGLIARI LUCA L IND.ORD.: C O 5785 U O MIDDLE OFFICE F20100 MILANO M I IT 00000 * COORD.ORDINANTE: IT98 J030 6933 2601 0000 0090 038 BANCA ORDINANTE: 01010/03466-BCITITMM CRO: 0306956750054703483326001600IT REG 12/12/23 NOTE: Acquisto grana e burro - Manfredini Simona ID.OPERAZIONE: NOTPROVIDED</t>
  </si>
  <si>
    <t>BONIFICO A VOSTRO FAVORE BRAGLIA PAOLO, CARMAGNOLA LIND IND.ORD.: VIA F.LLI BRONZETTI 1420812 LIMBIATE 00000 * COORD.ORDINANTE: IT08 F050 3401 7990 0000 0032 905 BANCA ORDINANTE: 03336/03202-BAPPIT22 CRO: 5034000902253342480160001799IT REG 12/12/23 NOTE: SALDO PARMIGIANO DICEMBRE 2023 ID.OPERAZIONE: NOTPROVIDED</t>
  </si>
  <si>
    <t>BONIFICO A VOSTRO FAVORE FUMAGALLI GIANCARLO, BALLADA SOLEDAD MA IND.ORD.: VIA BOLZANO 1720812 LIMBIATE 00000 * COORD.ORDINANTE: IT64 Y050 3433 2600 0000 0020 654 BANCA ORDINANTE: 03336/03202-BAPPIT22 CRO: 5034003973403345483326033260IT REG 12/12/23 NOTE: Parmigiano Ballada Soledad ID.OPERAZIONE: NOTPROVIDED</t>
  </si>
  <si>
    <t>BONIFICO A VOSTRO FAVORE ROSSIN DOMITILLA IND.ORD.: VIA DEL LAVORO 2020812 LIMBIATE 00000 * COORD.ORDINANTE: IT20 J050 3401 7950 0000 0053 644 BANCA ORDINANTE: 03336/03202-BAPPIT22 CRO: 5034003926573345480160001795IT REG 12/12/23 NOTE: rossin domitilla formaggio grana ID.OPERAZIONE: NOTPROVIDED</t>
  </si>
  <si>
    <t>BONIFICO A VOSTRO FAVORE SANGIOVANNI ALFONSO CHIODINI NATALIA IND.ORD.: V FIUME 3220812 LIMBIATE MB MB 00000 * COORD.ORDINANTE: IT09 A053 8733 4610 0004 7456 806 BANCA ORDINANTE: 05387/02400-BPMOIT22 CRO: 233446062273303-483346133260IT05387 REG 12/12/23 NOTE: Pagamento parmigiano Cavola ID.OPERAZIONE: NOTPROVIDED</t>
  </si>
  <si>
    <t>BONIFICO A VOSTRO FAVORE MONTEAGUDO JULIA GUILLERMINA IND.ORD.: VIA FRANCESCO GUICCIARDINI 1 20812 LIMBIAT E MB 00000 * COORD.ORDINANTE: IT62 J360 8105 1382 0859 0608 594 BANCA ORDINANTE: 36081/05138-PPAYITR1 CRO: EA23121248150581480513899999IT REG 13/12/23 NOTE: julia pummarola ID.ORDINANTE: PPAYITR1 ID.OPERAZIONE: NOT PROVIDED ID.BENEFICIARIO: ETICIT22002</t>
  </si>
  <si>
    <t>BONIFICO A VOSTRO FAVORE CLAUDIA TESSARI IND.ORD.: VIA BASSANO 3LIMBIATE, MB 20812 00000 * COORD.ORDINANTE: IT71 R034 7501 605C C001 2259 995 BANCA ORDINANTE: 03475/01605-INGBITD1 CRO: 13450995912 REG 13/12/23 NOTE: pagamento formaggio Tessari ID.ORDINANTE: INGBITD1XXX ID.OPERAZIONE: NOTPROVIDED ID.BENEFICIARIO: ETICIT22XXX</t>
  </si>
  <si>
    <t>BONIFICO A VOSTRO FAVORE VANZATI ANTONELLA IND.ORD.: VIA VENEZIA 4920834 NOVA MILANESE MB IT 00 000 * COORD.ORDINANTE: IT90 E030 6933 4610 0000 2267 127 BANCA ORDINANTE: 01010/03466-BCITITMM CRO: 0306956911933909483346033460IT REG 14/12/23 NOTE: Fornitura parmigiano 08.12.2023 ID.OPERAZIONE: NOTPROVIDED</t>
  </si>
  <si>
    <t>BONIFICO A VOSTRO FAVORE MANDREOLI CORRADO SASSARO OLGA PAOLA IND.ORD.: VIA LUIGI CANONICA 720812 LIMBIATE MB IT 0 0000 * COORD.ORDINANTE: IT37 Q030 6933 2600 0000 3527 191 BANCA ORDINANTE: 01010/03466-BCITITMM CRO: 0306956739477802483326033260IT REG 14/12/23 NOTE: PARMIGIANO ID.OPERAZIONE: NOTPROVIDED</t>
  </si>
  <si>
    <t>BONIFICO A VOSTRO FAVORE LANDA DANIELE BRUNATO MARIA GABRIELLA IND.ORD.: VIA GIOVANNI PASCOLI 620812 LIMBIATE MB IT 00000 * COORD.ORDINANTE: IT03 N030 6933 2601 0000 0004 348 BANCA ORDINANTE: 01010/03466-BCITITMM CRO: 0306956870391109483326033260IT REG 14/12/23 NOTE: ordine parmigiano dicembre 2023 ID.OPERAZIONE: NOTPROVIDED</t>
  </si>
  <si>
    <t>BONIFICO A VOSTRO FAVORE PASSALACQUA GIANFRANCO IND.ORD.: VIA BELLARIA 3020812 LIMBIATE 00000 * COORD.ORDINANTE: IT47 O050 3433 2600 0000 0025 963 BANCA ORDINANTE: 03336/03202-BAPPIT22 CRO: 5034005903403347483326033260IT REG 14/12/23 NOTE: PAGAMENTO SUMAN EMANUELA FORMAGGIO ID.OPERAZIONE: NOTPROVIDED</t>
  </si>
  <si>
    <t>BONIFICO A VOSTRO FAVORE RASO CARLO CERATI DANIELA IND.ORD.: VIA TRIESTE 4620812 LIMBIATE MB IT 00000 * COORD.ORDINANTE: IT42 W030 6932 4101 0000 0003 629 BANCA ORDINANTE: 01010/03466-BCITITMM CRO: 0306956901692610483241033260IT REG 14/12/23 NOTE: Pagamenti parmigiano ID.OPERAZIONE: NOTPROVIDED</t>
  </si>
  <si>
    <t>BONIFICO A VOSTRO FAVORE GUARNERI TIZIANA IND.ORD.: VIA G.GIUSTI 3/31 20033 SOLARO MI 00000 * COORD.ORDINANTE: IT04 H030 1503 2000 0000 0286 755 BANCA ORDINANTE: 03015/03200-FEBIITM1 CRO: 2312142431207637480320033880IT REG 15/12/23 NOTE: pagamento ordine Tomasoni 12.23 - Tiziana Guar neri ID.OPERAZIONE: NOT PROVIDED</t>
  </si>
  <si>
    <t>BONIFICO A VOSTRO FAVORE ALLARI CHIARA IND.ORD.: V. UNIONE 11 20812 LIMBIATE MB 00000 * COORD.ORDINANTE: IT50 L035 8901 6000 1057 0495 610 BANCA ORDINANTE: 03589/01601-BKRAITMM CRO: 2312140945255582480160033260IT07137 REG 15/12/23 NOTE: 80,94 Pio Bove- 32,30 Caseificio 993- 56,40 To masoni. ID.ORDINANTE: CA95975BD ID.OPERAZIONE: NOTPROVIDED</t>
  </si>
  <si>
    <t>BONIFICO A VOSTRO FAVORE PAOLA MERATI IND.ORD.: VIA SAN DALMAZIO 10SARONNO, VA 21047 00000 * COORD.ORDINANTE: IT66 X034 7501 605C C001 0248 728 BANCA ORDINANTE: 03475/01605-INGBITD1 CRO: 13465740512 REG 15/12/23 NOTE: Carne Paola Marco Adriana oltre a formaggio Pa ola ID.ORDINANTE: INGBITD1XXX ID.OPERAZIONE: NOTPROVIDED ID.BENEFICIARIO: ETICIT22XXX</t>
  </si>
  <si>
    <t>BONIFICO A VOSTRO FAVORE VOLONTE LUISA CARLA, FERRARI DARIO IND.ORD.: VIA MEUCCI 320812 LIMBIATE 00000 * COORD.ORDINANTE: IT29 L050 3433 2600 0000 0021 997 BANCA ORDINANTE: 03336/03202-BAPPIT22 CRO: 5034000929573348483326033260IT REG 15/12/23 NOTE: pagamento parmigiano 111,60 e carne Pio Bove 7 4,37 ID.OPERAZIONE: NOTPROVIDED</t>
  </si>
  <si>
    <t>BONIFICO A VOSTRO FAVORE PIAZZI LUCA, SARCHI MARIA TERESA IND.ORD.: VIA MONTE GRAPPA 4020812 LIMBIATE 00000 * COORD.ORDINANTE: IT70 D050 3432 3800 0000 0013 370 BANCA ORDINANTE: 03336/03202-BAPPIT22 CRO: 5034004613473348483238032380IT REG 15/12/23 NOTE: Saldo Pio Bove ID.OPERAZIONE: NOTPROVIDED</t>
  </si>
  <si>
    <t>BONIFICO A VOSTRO FAVORE CHIODIN MASSIMO PESCE GIULIANA IND.ORD.: VIA TRIESTE 10720812 LIMBIATE MB IT 00000 * COORD.ORDINANTE: IT28 E030 6933 2601 0000 0004 802 BANCA ORDINANTE: 01010/03466-BCITITMM CRO: 0306956955399409483326033260IT REG 15/12/23 NOTE: Parmigiano ID.OPERAZIONE: NOTPROVIDED</t>
  </si>
  <si>
    <t>BONIFICO A VOSTRO FAVORE MICHELETTO MICAELA MARIA IND.ORD.: VIA VALGARDENA 720812 LIMBIATE MB IT 00000 * COORD.ORDINANTE: IT33 J030 6933 8201 0000 0007 530 BANCA ORDINANTE: 01010/03466-BCITITMM CRO: 0306956925713808483382033260IT REG 15/12/23 NOTE: ordine Tomasoni ID.OPERAZIONE: NOTPROVIDED</t>
  </si>
  <si>
    <t>BONIFICO A VOSTRO FAVORE Loredana Martin IND.ORD.: Via Cardinale Federico Borromeo 10Senago, Milano, 20030 00000 * COORD.ORDINANTE: LT59 3250 0626 2541 3032 BANCA ORDINANTE: REVOLT21 CRO: RVDITR23121526845816321 REG 18/12/23 NOTE: Ordine Tomasoni Dic. 2023 ID.OPERAZIONE: NOTPROVIDED</t>
  </si>
  <si>
    <t>BONIFICO A VOSTRO FAVORE VARRA' IMMACOLATA CORVI CESARE GUGLIELM IND.ORD.: VIA C.VARALLI 27 20021 BOLLATE MI 00000 * COORD.ORDINANTE: IT31 K076 0101 6000 0004 0805 244 BANCA ORDINANTE: 07601/22105-BPPIITRR CRO: EA23121553661240480160020100IT REG 18/12/23 NOTE: SALDO CARNE ID.ORDINANTE: BPPIITRR ID.OPERAZIONE: NOTPROVIDED ID.BENEFICIARIO: ETICIT22002</t>
  </si>
  <si>
    <t>BONIFICO A VOSTRO FAVORE MANFREDINI SIMONA MARINA OGLIARI LUCA L IND.ORD.: C O 5785 U O MIDDLE OFFICE F20100 MILANO M I IT 00000 * COORD.ORDINANTE: IT98 J030 6933 2601 0000 0090 038 BANCA ORDINANTE: 01010/03466-BCITITMM CRO: 0306956974911803483326001600IT REG 18/12/23 NOTE: acquisto carne Manfredini Simona 120,98 euro ID.OPERAZIONE: NOTPROVIDED</t>
  </si>
  <si>
    <t>BONIFICO A VOSTRO FAVORE GIBIN DIEGO IND.ORD.: VIA PIEMONTE 1820812 LIMBIATE 00000 * COORD.ORDINANTE: IT81 C050 3433 2600 0000 0075 218 BANCA ORDINANTE: 03336/03202-BAPPIT22 CRO: 5034004911973349483326033260IT REG 18/12/23 NOTE: PARMIGIANO 1574,60 IRIS PASTA 53,50 ID.OPERAZIONE: NOTPROVIDED</t>
  </si>
  <si>
    <t>BONIFICO A VOSTRO FAVORE CECCHINELLI GIOVANNA MARIA IND.ORD.: VIA LUCIANO MANARA 8420812 LIMBIATE MB IT 00000 * COORD.ORDINANTE: IT09 V030 6933 2601 0000 0006 174 BANCA ORDINANTE: 01010/03466-BCITITMM CRO: 0306956979961407483326033260IT REG 18/12/23 NOTE: S.DO TOMASONI, CAVOLA - CECCHINELLI G. ID.OPERAZIONE: NOTPROVIDED</t>
  </si>
  <si>
    <t>BONIFICO VS. FAVORE UNLAND NORBERT, FIORE MARIA TELMA IND.ORD.: 00000 * Data Accredito: 18/12/23 Coord.Ordinante: IT58 X050 1812 1000 0001 6956 161 Cro: 28073449212 Note: ORDINI TOMASONI, PARMIGG. E PIOBOVE</t>
  </si>
  <si>
    <t>VS DISPOSIZIONE DI BONIFICO TEANATURA SRL SOCIETA- BENEFIT Bonifico Disposto in: Internet Coor.Benef.: IT22 X050 1802 6000 0001 6778 417 Data Ordine: 18/12/23 Data Accredito: 18/12/23 Cro: 28073677103 SALDO VS FATTURA N. 1579 DEL 29/11/23</t>
  </si>
  <si>
    <t>ADDEBITO BONIFICO DA HOME BANKING SOC. AGR. PIO BOVE Bonifico Disposto in: Internet Coor.Benef.: IT96 L056 9632 4100 0000 2440 X53 Banca Destinataria: 05696/32410-POSOIT2107J Data Ordine: 18/12/23 Data Regolamento: 19/12/23 Cro: 0000028073676712480160033260IT SALDO VS FATTURA N. 40 DEL 13/12/23</t>
  </si>
  <si>
    <t>VS DISPOSIZIONE DI BONIFICO A.S.T.R.A. BIO SRL Bonifico Disposto in: Internet Coor.Benef.: IT31 K050 1811 2000 0001 1321 361 Data Ordine: 18/12/23 Data Accredito: 18/12/23 Cro: 28073676005 SALDO VS FATTURA IT00423VWI02734</t>
  </si>
  <si>
    <t>BONIFICO A VOSTRO FAVORE GUARNERI TIZIANA IND.ORD.: VIA G.GIUSTI 3/31 20033 SOLARO MI 00000 * COORD.ORDINANTE: IT04 H030 1503 2000 0000 0286 755 BANCA ORDINANTE: 03015/03200-FEBIITM1 CRO: 2312182434529522480320033880IT REG 19/12/23 NOTE: saldo ordine carne PIO bove 12.2023 - Tiziana 1 - Tiziana 2 ID.OPERAZIONE: NOT PROVIDED</t>
  </si>
  <si>
    <t>BONIFICO A VOSTRO FAVORE PIVA NIVES-MANFREDINI EDOARDO IND.ORD.: VIA ISARCO N.3 20812 LIMBIATE MB 00000 * COORD.ORDINANTE: IT32 E076 0101 6000 0001 7527 219 BANCA ORDINANTE: 07601/22105-BPPIITRR CRO: EA23121654936888480160033260IT REG 19/12/23 NOTE: Parmigiano Reggiano 993 ID.ORDINANTE: BPPIITRR ID.OPERAZIONE: NOT PROVIDED ID.BENEFICIARIO: ETICIT22002</t>
  </si>
  <si>
    <t>BONIFICO A VOSTRO FAVORE CAMERIN FABIO, SCIRE' STEFANIA IND.ORD.: 00000 * COORD.ORDINANTE: IT63 Y030 6234 2100 0000 1295 916 BANCA ORDINANTE: 03062/34210-MEDBITMM CRO: 0000028514940811483421034210IT REG 19/12/23 NOTE: ORDINE TEA FAMIGLIA CAMERIN ID.ORDINANTE: MEDBITMMXXX ID.OPERAZIONE: NOT PROVIDED</t>
  </si>
  <si>
    <t>BONIFICO A VOSTRO FAVORE MARTIN LOREDANA SOTTURA VALERIANO IND.ORD.: VIA F. BORROMEO 10 20030 SENAGO MI 00000 * COORD.ORDINANTE: IT20 Z076 0101 6000 0006 1302 428 BANCA ORDINANTE: 07601/22105-BPPIITRR CRO: EA23121856805790480160033820IT REG 19/12/23 NOTE: ordine parmigiano 67,90 + ordine Tea Natura 66 ,97 + ordine arachidi 22,20 ID.ORDINANTE: BPPIITRR ID.OPERAZIONE: NOT PROVIDED ID.BENEFICIARIO: ETICIT22002</t>
  </si>
  <si>
    <t>BONIFICO A VOSTRO FAVORE OPPO ENRICO RODELLA PAOLA IND.ORD.: VIA LAZIO 120051 LIMBIATE MB IT 00000 * COORD.ORDINANTE: IT64 C030 6901 7911 0000 0000 822 BANCA ORDINANTE: 01010/03466-BCITITMM CRO: 0306957069798311480160033260IT REG 19/12/23 NOTE: Acquisto arachidi Rodella Paola ID.OPERAZIONE: NOTPROVIDED</t>
  </si>
  <si>
    <t>BONIFICO A VOSTRO FAVORE CASALI FRANCESCA SACCAVINO EMANUELE IND.ORD.: VIA ABRUZZI 520812 LIMBIATE MB IT 00000 * COORD.ORDINANTE: IT10 Q030 6933 2600 0000 3697 136 BANCA ORDINANTE: 01010/03466-BCITITMM CRO: 0306957034895507483326033260IT REG 19/12/23 NOTE: Saldo acquisti reggiano e Pio Bove ID.OPERAZIONE: NOTPROVIDED</t>
  </si>
  <si>
    <t>BONIFICO A VOSTRO FAVORE PEAFRINI FAUSTO ETTORE, MARANI MARIA CR IND.ORD.: VIA PITAGORA 520812 LIMBIATE 00000 * COORD.ORDINANTE: IT67 P050 3433 2600 0000 0025 675 BANCA ORDINANTE: 03336/03202-BAPPIT22 CRO: 5034000921133350483326033260IT REG 19/12/23 NOTE: 60,27 carne 47,80 grana 97,11 iris ordini Peaf rini Marani ID.OPERAZIONE: NOTPROVIDED</t>
  </si>
  <si>
    <t>BONIFICO A VOSTRO FAVORE FULLIN LORENZA IND.ORD.: VIA GUGLIELMO OBERDAN 28 20812 LIMBIATE MB 00000 * COORD.ORDINANTE: IT35 Y360 8105 1382 0182 4401 835 BANCA ORDINANTE: 36081/05138-PPAYITR1 CRO: EA23122062624189480513899999IT REG 21/12/23 NOTE: tomasoni+tea ID.ORDINANTE: PPAYITR1 ID.OPERAZIONE: NOT PROVIDED ID.BENEFICIARIO: ETICIT22002</t>
  </si>
  <si>
    <t>BONIFICO A VOSTRO FAVORE CHIODIN MASSIMO PESCE GIULIANA IND.ORD.: VIA TRIESTE 10720812 LIMBIATE MB IT 00000 * COORD.ORDINANTE: IT28 E030 6933 2601 0000 0004 802 BANCA ORDINANTE: 01010/03466-BCITITMM CRO: 0306957172017803483326033260IT REG 21/12/23 NOTE: Tea natura ID.OPERAZIONE: NOTPROVIDED</t>
  </si>
  <si>
    <t>BONIFICO A VOSTRO FAVORE PIVA NIVES-MANFREDINI EDOARDO IND.ORD.: VIA ISARCO N.3 20812 LIMBIATE MB 00000 * COORD.ORDINANTE: IT32 E076 0101 6000 0001 7527 219 BANCA ORDINANTE: 07601/22105-BPPIITRR CRO: EA23122163518592480160033260IT REG 22/12/23 NOTE: pagamento Pio bove,TEA natura, Franchetti mele , prodotti siciliani ID.ORDINANTE: BPPIITRR ID.OPERAZIONE: NOT PROVIDED ID.BENEFICIARIO: ETICIT22002</t>
  </si>
  <si>
    <t>BONIFICO A VOSTRO FAVORE MANFREDINI SIMONA MARINA OGLIARI LUCA L IND.ORD.: C O 5785 U O MIDDLE OFFICE F20100 MILANO M I IT 00000 * COORD.ORDINANTE: IT98 J030 6933 2601 0000 0090 038 BANCA ORDINANTE: 01010/03466-BCITITMM CRO: 0306957243319004483326001600IT REG 22/12/23 NOTE: Manfredini Simona x ordine TEA 40,38 euro ID.OPERAZIONE: NOTPROVIDED</t>
  </si>
  <si>
    <t>BONIFICO A VOSTRO FAVORE MARIANI FABIO, TARENGHI ANGELA IND.ORD.: VIA NAPOLI 1020814 VAREDO 00000 * COORD.ORDINANTE: IT86 X050 3433 9900 0000 0012 786 BANCA ORDINANTE: 03336/03202-BAPPIT22 CRO: 5034007886503354483399033990IT REG 22/12/23 NOTE: IVAN MARIANI: formaggio 993 56,60 E, carne ros sa Pio Bove 78,97 E, mele Franchetti 57,70 E ID.OPERAZIONE: NOTPROVIDED</t>
  </si>
  <si>
    <t>BONIFICO A VOSTRO FAVORE CASALI FRANCESCA SACCAVINO EMANUELE IND.ORD.: VIA ABRUZZI 520812 LIMBIATE MB IT 00000 * COORD.ORDINANTE: IT10 Q030 6933 2600 0000 3697 136 BANCA ORDINANTE: 01010/03466-BCITITMM CRO: 0306957243448209483326033260IT REG 22/12/23 NOTE: Saldo acquisti arachidi, mele, Gelsi e la Talp a ID.OPERAZIONE: NOTPROVIDED</t>
  </si>
  <si>
    <t>BONIFICO A VOSTRO FAVORE ELENA BALDO IND.ORD.: VIA RUGGERO LEONCAVALLO 5 20812 LIMBIATE M B 00000 * COORD.ORDINANTE: IT11 X010 0533 2600 0000 0001 881 BANCA ORDINANTE: 01005/01624-BNLIITRR CRO: 83300575106 REG 27/12/23 NOTE: Pagamento Tea Natura ID.OPERAZIONE: 83300575106</t>
  </si>
  <si>
    <t>BONIFICO A VOSTRO FAVORE PIAZZI LUCA, SARCHI MARIA TERESA IND.ORD.: VIA MONTE GRAPPA 4020812 LIMBIATE 00000 * COORD.ORDINANTE: IT70 D050 3432 3800 0000 0013 370 BANCA ORDINANTE: 03336/03202-BAPPIT22 CRO: 5034006378033356483238032380IT REG 27/12/23 NOTE: Ordine arachidi ID.OPERAZIONE: NOTPROVIDED</t>
  </si>
  <si>
    <t>BONIFICO A VOSTRO FAVORE CECCHINELLI GIOVANNA MARIA IND.ORD.: VIA LUCIANO MANARA 8420812 LIMBIATE MB IT 00000 * COORD.ORDINANTE: IT09 V030 6933 2601 0000 0006 174 BANCA ORDINANTE: 01010/03466-BCITITMM CRO: 0306957305585508483326033260IT REG 27/12/23 NOTE: S.DO Tea Natura CECCHINELLI G. ID.OPERAZIONE: NOTPROVIDED</t>
  </si>
  <si>
    <t>BONIFICO A VOSTRO FAVORE SUMAN EMANUELA IND.ORD.: VIA BELLARIA 3020812 LIMBIATE MB IT 00000 * COORD.ORDINANTE: IT57 B030 6933 2600 0001 0536 135 BANCA ORDINANTE: 01010/03466-BCITITMM CRO: 0306957280080202483326033260IT REG 27/12/23 NOTE: IRIS 67,27/POLLO 52,52/PIO BOVE 190,47 ID.OPERAZIONE: NOTPROVIDED</t>
  </si>
  <si>
    <t>BONIFICO VS. FAVORE SCALABRINI GIULIANA IND.ORD.: V. TURATI FILIPPO 37 20812 LIMBIATE MB* Data Accredito: 27/12/23 Coord.Ordinante: IT78 A050 1801 6000 0001 1254 364 Cro: 28076414701 Note: IL CORTILE NATALE</t>
  </si>
  <si>
    <t>BONIFICO VS. FAVORE UNLAND NORBERT, FIORE MARIA TELMA IND.ORD.: 00000 * Data Accredito: 27/12/23 Coord.Ordinante: IT58 X050 1812 1000 0001 6956 161 Cro: 28076008306 Note: ORDINI DICEMBRE- ARACHIDI 20,90 TEA NATURA 102 ,66, POLLI NATALE 26,55 E FRANCHETTI 132,20</t>
  </si>
  <si>
    <t>ADDEBITO BONIFICO DA HOME BANKING CASEIFICIO CAVOLA SCA Bonifico Disposto in: Internet Coor.Benef.: IT38 L070 7266 5200 4601 0100 053 Banca Destinataria: 07072/66520-ICRAITRRTS0 Data Ordine: 27/12/23 Data Regolamento: 28/12/23 Cro: 0000028075949806480160033260IT ANTICIPO VS FATTURA N. 4076 DEL 5/12/23</t>
  </si>
  <si>
    <t>BONIFICO A VOSTRO FAVORE MARTIN LOREDANA SOTTURA VALERIANO IND.ORD.: VIA F. BORROMEO 10 20030 SENAGO MI 00000 * COORD.ORDINANTE: IT20 Z076 0101 6000 0006 1302 428 BANCA ORDINANTE: 07601/22105-BPPIITRR CRO: EA23122769258229480160033820IT REG 28/12/23 NOTE: ordine polli Natale ID.ORDINANTE: BPPIITRR ID.OPERAZIONE: NOT PROVIDED ID.BENEFICIARIO: ETICIT22002</t>
  </si>
  <si>
    <t>BONIFICO A VOSTRO FAVORE RASO CONCETTA IND.ORD.: VIA DELLE GROANE 7 LIMBIATE 00000 * COORD.ORDINANTE: IT27 I020 0833 2610 0011 0010 692 BANCA ORDINANTE: 01020/02080-UNCRITMM CRO: 1101233480352864 REG 28/12/23 NOTE: Parmigiano dicembre 2023 ID.OPERAZIONE: NOTPROVIDED</t>
  </si>
  <si>
    <t>BONIFICO A VOSTRO FAVORE RASO CARLO CERATI DANIELA IND.ORD.: VIA TRIESTE 4620812 LIMBIATE MB IT 00000 * COORD.ORDINANTE: IT42 W030 6932 4101 0000 0003 629 BANCA ORDINANTE: 01010/03466-BCITITMM CRO: 0306957423359210483241033260IT REG 28/12/23 NOTE: pagamento mele dicembre 2023 ID.OPERAZIONE: NOTPROVIDED</t>
  </si>
  <si>
    <t>BONIFICO A VOSTRO FAVORE RUGGERI GIAN LUIGI, COLOMBO EMILIA IND.ORD.: VIA DEL LAVORO 2220812 LIMBIATE 00000 * COORD.ORDINANTE: IT92 S050 3433 2600 0000 0022 143 BANCA ORDINANTE: 03336/03202-BAPPIT22 CRO: 5034000700843361483326033260IT REG 28/12/23 NOTE: pagamenti vari gigi vedi mail ID.OPERAZIONE: NOTPROVIDED</t>
  </si>
  <si>
    <t>BONIFICO A VOSTRO FAVORE GIBIN DIEGO IND.ORD.: VIA PIEMONTE 1820812 LIMBIATE 00000 * COORD.ORDINANTE: IT81 C050 3433 2600 0000 0075 218 BANCA ORDINANTE: 03336/03202-BAPPIT22 CRO: 5034009908183361483326033260IT REG 28/12/23 NOTE: MELE FRANCHETTI ID.OPERAZIONE: NOTPROVIDED</t>
  </si>
  <si>
    <t>BONIFICO A VOSTRO FAVORE SIMONINI MASSIMO LAVEZZARI ROSANGELA IND.ORD.: VIA GIACOMO LEOPARDI 1320812 LIMBIATE MB I T 00000 * COORD.ORDINANTE: IT13 P030 6933 2601 0000 0002 566 BANCA ORDINANTE: 01010/03466-BCITITMM CRO: 0306957335725200483326033260IT REG 28/12/23 ID.OPERAZIONE: NOTPROVIDED</t>
  </si>
  <si>
    <t>ADDEBITO BONIFICO DA HOME BANKING AZIENDA AGRICOLA PAGGETTI STEFANIA Bonifico Disposto in: Internet Coor.Benef.: IT84 C084 6170 6400 0001 0213 742 Banca Destinataria: 08461/70640-CCRTIT2TCAS Data Ordine: 28/12/23 Data Regolamento: 29/12/23 Cro: 0000028076911301480160033260IT SALDO ORDINE GAS LIMBIATE</t>
  </si>
  <si>
    <t>VS DISPOSIZIONE DI BONIFICO BIOCASEIFICIO TOMASONI DI TOMASONI MASS Bonifico Disposto in: Internet Coor.Benef.: IT21 N050 1811 2000 0001 1236 106 Data Ordine: 28/12/23 Data Accredito: 28/12/23 Cro: 28076910405 SALDO ORDINE GAS LIMBIATE 13/12/23</t>
  </si>
  <si>
    <t>COMPETENZE SPESE</t>
  </si>
  <si>
    <t>IMPOSTA DI BOLLO SU RENDICONTO RECUPERO PERIODO DAL 01/10/23 AL 31/12/23</t>
  </si>
  <si>
    <t>BONIFICO A VOSTRO FAVORE FAVARETTO VIVIANA SARA PAPASODARO MARCO IND.ORD.: VIA GENERALE GIUSEPPE CANTORE 720812 LIMBI ATE MB IT 00000 * COORD.ORDINANTE: IT10 Q030 6933 2601 0000 0003 177 BANCA ORDINANTE: 01010/03466-BCITITMM CRO: 0306957600474403483326033260IT REG 03/01/24 NOTE: pummarola Viviana Favaretto 2023 ID.OPERAZIONE: NOTPROVIDED</t>
  </si>
  <si>
    <t>SERVIZI REMOTE BANKING * CANONE INTERNET BANKING ORDINANTE :   BANCA POPOLARE ETICA CANONE NX PRIVATI DISPO FIL: 00000 N.DIST.: 000000000464202/000</t>
  </si>
  <si>
    <t>ADDEBITO BONIFICO DA HOME BANKING AZ.AGR. FRANCHETTI DANIELE Bonifico Disposto in: Internet Coor.Benef.: IT82 D056 9652 1300 0000 2771 X55 Banca Destinataria: 05696/52130-POSOIT2108T Data Ordine: 09/01/24 Data Regolamento: 10/01/24 Cro: 0000028080115006480160033260IT SALD VS FATTURA 168 DEL 18/12/23</t>
  </si>
  <si>
    <t>ADDEBITO BONIFICO DA HOME BANKING CASEIFICIO CAVOLA SCA Bonifico Disposto in: Internet Coor.Benef.: IT38 L070 7266 5200 4601 0100 053 Banca Destinataria: 07072/66520-ICRAITRRTS0 Data Ordine: 09/01/24 Data Regolamento: 10/01/24 Cro: 0000028080114110480160033260IT SALDO VS FATTURA 4076 DEL 5/12/23</t>
  </si>
  <si>
    <t>BONIFICO A VOSTRO FAVORE VOLONTE LUISA CARLA, FERRARI DARIO IND.ORD.: VIA MEUCCI 320812 LIMBIATE 00000 * COORD.ORDINANTE: IT29 L050 3433 2600 0000 0021 997 BANCA ORDINANTE: 03336/03202-BAPPIT22 CRO: 5034004013774010483326033260IT REG 11/01/24 NOTE: Pagamento mele ID.OPERAZIONE: NOTPROVIDED</t>
  </si>
  <si>
    <t>BONIFICO A VOSTRO FAVORE PEZZULLA ANGELO IND.ORD.: VIA ALESSANDRO MANZONI 15 COGLIATE 00000 * COORD.ORDINANTE: IT94 Q020 0832 9100 0000 0439 437 BANCA ORDINANTE: 01020/02080-UNCRITMM CRO: 1101240120217931 REG 15/01/24 NOTE: Silvia Cozzi Ordine Pio Bove Dicembre 2023 ID.OPERAZIONE: NOTPROVIDED</t>
  </si>
  <si>
    <t>BONIFICO A VOSTRO FAVORE ALBASI SILVANA IND.ORD.: VIA CASERTA 16/B20812 LIMBIATE 00000 * COORD.ORDINANTE: IT22 Q050 3433 5220 0000 0030 529 BANCA ORDINANTE: 03336/03202-BAPPIT22 CRO: 5034000425774016483352033522IT REG 17/01/24 NOTE: parmigiano ID.OPERAZIONE: NOTPROVIDED</t>
  </si>
  <si>
    <t>VS DISPOSIZIONE DI BONIFICO SOCIETA- AGRICOLA I GELSI E LA TALPA SN Bonifico Disposto in: Internet Coor.Benef.: IT29 V050 1804 6000 0001 2261 640 Data Ordine: 17/01/24 Data Accredito: 17/01/24 Cro: 28082510704 SALDO ORDINE GAS LIMBIATE 20/12/23</t>
  </si>
  <si>
    <t>BONIFICO A VOSTRO FAVORE Loredana Martin IND.ORD.: Via Cardinale Federico Borromeo 10Senago, Milano, 20030 00000 * COORD.ORDINANTE: LT59 3250 0626 2541 3032 BANCA ORDINANTE: REVOLT21 CRO: RVDITR24012830986503257 REG 29/01/24 NOTE: Ordine Gelsi Talpa E 60,50+ordine Franchetti E 16 ID.OPERAZIONE: NOTPROVIDED</t>
  </si>
  <si>
    <t>BONIFICO A VOSTRO FAVORE MANFREDINI SIMONA MARINA OGLIARI LUCA L IND.ORD.: C O 5785 U O MIDDLE OFFICE F20100 MILANO M I IT 00000 * COORD.ORDINANTE: IT98 J030 6933 2601 0000 0090 038 BANCA ORDINANTE: 01010/03466-BCITITMM CRO: 0306958459715310483326001600IT REG 29/01/24 NOTE: Pagamento arance + sale - Manfredini Simona ID.OPERAZIONE: NOTPROVIDED</t>
  </si>
  <si>
    <t>BONIFICO VS. FAVORE UNLAND NORBERT, FIORE MARIA TELMA IND.ORD.: 00000 * Data Accredito: 29/01/24 Coord.Ordinante: IT58 X050 1812 1000 0001 6956 161 Cro: 28085133006 Note: ORDINE POLLI 30,00 E FRANCHETTI 108,60</t>
  </si>
  <si>
    <t>BONIFICO VS. FAVORE SCALABRINI GIULIANA IND.ORD.: V. TURATI FILIPPO 37 20812 LIMBIATE MB* Data Accredito: 30/01/24 Coord.Ordinante: IT78 A050 1801 6000 0001 1254 364 Cro: 28085825805 Note: IL CORTILE NOVEMBRE</t>
  </si>
  <si>
    <t>BONIFICO A VOSTRO FAVORE PIVA NIVES-MANFREDINI EDOARDO IND.ORD.: VIA ISARCO N.3 20812 LIMBIATE MB 00000 * COORD.ORDINANTE: IT32 E076 0101 6000 0001 7527 219 BANCA ORDINANTE: 07601/22105-BPPIITRR CRO: EA24012704407893480160033260IT REG 30/01/24 NOTE: pagamento prodotti G.A.S. Limbiate : mele Fran chetti, prodotti siciliani, Polli il Cortile ID.ORDINANTE: BPPIITRR ID.OPERAZIONE: NOT PROVIDED ID.BENEFICIARIO: ETICIT22002</t>
  </si>
  <si>
    <t>BONIFICO A VOSTRO FAVORE CASALI FRANCESCA SACCAVINO EMANUELE IND.ORD.: VIA ABRUZZI 520812 LIMBIATE MB IT 00000 * COORD.ORDINANTE: IT10 Q030 6933 2600 0000 3697 136 BANCA ORDINANTE: 01010/03466-BCITITMM CRO: 0306958482828704483326033260IT REG 30/01/24 NOTE: Saldo acquisti I GELSI e Franchetti ID.OPERAZIONE: NOTPROVIDED</t>
  </si>
  <si>
    <t>BONIFICO A VOSTRO FAVORE MANDREOLI CORRADO SASSARO OLGA PAOLA IND.ORD.: VIA LUIGI CANONICA 720812 LIMBIATE MB IT 0 0000 * COORD.ORDINANTE: IT37 Q030 6933 2600 0000 3527 191 BANCA ORDINANTE: 01010/03466-BCITITMM CRO: 0306958479065709483326033260IT REG 30/01/24 NOTE: polli 31,26 + mele 14,40 + gelsi 18,00 ID.OPERAZIONE: NOTPROVIDED</t>
  </si>
  <si>
    <t>BONIFICO A VOSTRO FAVORE QUAGGIO VANIA MARIA IND.ORD.: VIA VENEZIA 17/A20812 LIMBIATE 00000 * COORD.ORDINANTE: IT60 R050 3401 7990 0000 0078 811 BANCA ORDINANTE: 03336/03202-BAPPIT22 CRO: 5034000413274027480160001799IT REG 30/01/24 NOTE: x carne ritirata 26/1/24 ID.OPERAZIONE: NOTPROVIDED</t>
  </si>
  <si>
    <t>RECUPERO SPESE COMUNICAZIONI E/C UNIFICATO TRIMESTRALE      31/12/23 SPESA   1,00</t>
  </si>
  <si>
    <t>BONIFICO A VOSTRO FAVORE PIAZZI LUCA, SARCHI MARIA TERESA IND.ORD.: VIA MONTE GRAPPA 4020812 LIMBIATE 00000 * COORD.ORDINANTE: IT70 D050 3432 3800 0000 0013 370 BANCA ORDINANTE: 03336/03202-BAPPIT22 CRO: 5034004815564030483238032380IT REG 31/01/24 NOTE: Ordine Il cortile ID.OPERAZIONE: NOTPROVIDED</t>
  </si>
  <si>
    <t>BONIFICO A VOSTRO FAVORE BRUNI DINO E RUGGERI RITA MARIA IND.ORD.: VIA ALFONSO LAMARMORA 8 A20812 LIMBIATE MB IT 00000 * COORD.ORDINANTE: IT69 E030 6933 8201 0000 0007 589 BANCA ORDINANTE: 01010/03466-BCITITMM CRO: 0306958565323801483382033260IT REG 31/01/24 NOTE: Polli gennaio 23 ID.OPERAZIONE: NOTPROVIDED</t>
  </si>
  <si>
    <t>BONIFICO A VOSTRO FAVORE PIURI VIVIANA IND.ORD.: VIA ROMA 21320033 SOLARO MI IT 00000 * COORD.ORDINANTE: IT45 Y030 6933 8801 0000 0003 357 BANCA ORDINANTE: 01010/03466-BCITITMM CRO: 0306958607370812483388033880IT REG 01/02/24 NOTE: Polli - ordine di Viviana ID.OPERAZIONE: NOTPROVIDED</t>
  </si>
  <si>
    <t>BONIFICO A VOSTRO FAVORE RUGGERI GIAN LUIGI, COLOMBO EMILIA IND.ORD.: VIA DEL LAVORO 2220812 LIMBIATE 00000 * COORD.ORDINANTE: IT92 S050 3433 2600 0000 0022 143 BANCA ORDINANTE: 03336/03202-BAPPIT22 CRO: 5034002134754031483326033260IT REG 01/02/24 NOTE: pagamenti gigi vedi mail ID.OPERAZIONE: NOTPROVIDED</t>
  </si>
  <si>
    <t>BONIFICO A VOSTRO FAVORE VOLONTE LUISA CARLA, FERRARI DARIO IND.ORD.: VIA MEUCCI 320812 LIMBIATE 00000 * COORD.ORDINANTE: IT29 L050 3433 2600 0000 0021 997 BANCA ORDINANTE: 03336/03202-BAPPIT22 CRO: 5034003822254031483326033260IT REG 01/02/24 NOTE: Pagamento mele Franchetti euro 15,40 e polli I l Cortile euro 77,80 ID.OPERAZIONE: NOTPROVIDED</t>
  </si>
  <si>
    <t>BONIFICO A VOSTRO FAVORE Loredana Martin IND.ORD.: Via Cardinale Federico Borromeo 10Senago, Milano, 20030 00000 * COORD.ORDINANTE: LT59 3250 0626 2541 3032 BANCA ORDINANTE: REVOLT21 CRO: RVDITR24020131601992524 REG 02/02/24 NOTE: Pagamento ordine il Cortile, totale Loredana 1 ,2,3,4,5 ID.OPERAZIONE: NOTPROVIDED</t>
  </si>
  <si>
    <t>BONIFICO A VOSTRO FAVORE MAURIZIO CARCO IND.ORD.: VIA RUGGERO LEONCAVALLO 5 20812 LIMBIATE M B 00000 * COORD.ORDINANTE: IT11 X010 0533 2600 0000 0001 881 BANCA ORDINANTE: 01005/01624-BNLIITRR CRO: 83453987803 REG 02/02/24 NOTE: Gelsi e talpa gennaio 2024 ID.OPERAZIONE: 83453987803</t>
  </si>
  <si>
    <t>VS DISPOSIZIONE DI BONIFICO SOCIETA- AGRICOLA I GELSI E LA TALPA SN Bonifico Disposto in: Internet Coor.Benef.: IT29 V050 1804 6000 0001 2261 640 Data Ordine: 02/02/24 Data Accredito: 02/02/24 Cro: 28086719410 SALDO ORDINE GAS LIMBIATE 24/01/24</t>
  </si>
  <si>
    <t>BONIFICO A VOSTRO FAVORE ALLARI CHIARA IND.ORD.: V. UNIONE 11 20812 LIMBIATE MB 00000 * COORD.ORDINANTE: IT50 L035 8901 6000 1057 0495 610 BANCA ORDINANTE: 03589/01601-BKRAITMM CRO: 2402021319542581480160033260IT28770 REG 05/02/24 NOTE: Pollo gennaio 2024 ID.ORDINANTE: CA95975BD ID.OPERAZIONE: NOTPROVIDED</t>
  </si>
  <si>
    <t>BONIFICO A VOSTRO FAVORE CAMERIN FABIO, SCIRE' STEFANIA IND.ORD.: 00000 * COORD.ORDINANTE: IT63 Y030 6234 2100 0000 1295 916 BANCA ORDINANTE: 03062/34210-MEDBITMM CRO: 0000028700259206483421034210IT REG 06/02/24 NOTE: ORDINE OLIO OLIVA FAMIGLIA CAMERIN ID.ORDINANTE: MEDBITMMXXX ID.OPERAZIONE: NOT PROVIDED</t>
  </si>
  <si>
    <t>BONIFICO A VOSTRO FAVORE VILLA AMBROGIO, PIVA NADIA IND.ORD.: VIA GIOVANNI MORANDI 621047 SARONNO 00000 * COORD.ORDINANTE: IT44 L050 3450 5220 0000 0025 710 BANCA ORDINANTE: 03336/03202-BAPPIT22 CRO: 5034002887804036485052050522IT REG 06/02/24 NOTE: saldo olio ID.OPERAZIONE: NOTPROVIDED</t>
  </si>
  <si>
    <t>BONIFICO A VOSTRO FAVORE CHIODIN MASSIMO PESCE GIULIANA IND.ORD.: VIA TRIESTE 10720812 LIMBIATE MB IT 00000 * COORD.ORDINANTE: IT28 E030 6933 2601 0000 0004 802 BANCA ORDINANTE: 01010/03466-BCITITMM CRO: 0306958778604704483326033260IT REG 06/02/24 NOTE: Olio umbro ID.OPERAZIONE: NOTPROVIDED</t>
  </si>
  <si>
    <t>BONIFICO A VOSTRO FAVORE ROSSIN DOMITILLA IND.ORD.: VIA DEL LAVORO 2020812 LIMBIATE 00000 * COORD.ORDINANTE: IT20 J050 3401 7950 0000 0053 644 BANCA ORDINANTE: 03336/03202-BAPPIT22 CRO: 5034000139814036480160001795IT REG 06/02/24 NOTE: rossin olio ID.OPERAZIONE: NOTPROVIDED</t>
  </si>
  <si>
    <t>BONIFICO A VOSTRO FAVORE GIBIN DIEGO IND.ORD.: VIA PIEMONTE 1820812 LIMBIATE 00000 * COORD.ORDINANTE: IT81 C050 3433 2600 0000 0075 218 BANCA ORDINANTE: 03336/03202-BAPPIT22 CRO: 5034000090254034483326033260IT REG 06/02/24 NOTE: OLIO TENACIA 314,00 ID.OPERAZIONE: NOTPROVIDED</t>
  </si>
  <si>
    <t>BONIFICO A VOSTRO FAVORE MARIANI FABIO, TARENGHI ANGELA IND.ORD.: VIA NAPOLI 1020814 VAREDO 00000 * COORD.ORDINANTE: IT86 X050 3433 9900 0000 0012 786 BANCA ORDINANTE: 03336/03202-BAPPIT22 CRO: 5034010577474036483399033990IT REG 07/02/24 NOTE: IVAN MARIANI tenacia 15,00 franchetti 29,80 ID.OPERAZIONE: NOTPROVIDED</t>
  </si>
  <si>
    <t>BONIFICO A VOSTRO FAVORE MANFREDINI SIMONA MARINA OGLIARI LUCA L IND.ORD.: C O 5785 U O MIDDLE OFFICE F20100 MILANO M I IT 00000 * COORD.ORDINANTE: IT98 J030 6933 2601 0000 0090 038 BANCA ORDINANTE: 01010/03466-BCITITMM CRO: 0306958862331204483326001600IT REG 07/02/24 NOTE: Pagamento olio - Manfredini Simona ID.OPERAZIONE: NOTPROVIDED</t>
  </si>
  <si>
    <t>BONIFICO A VOSTRO FAVORE MAURIZIO CARCO IND.ORD.: VIA RUGGERO LEONCAVALLO 5 20812 LIMBIATE M B 00000 * COORD.ORDINANTE: IT11 X010 0533 2600 0000 0001 881 BANCA ORDINANTE: 01005/01624-BNLIITRR CRO: 83479992410 REG 08/02/24 NOTE: Olio frantoio Tenacia febbraio 2024 ID.OPERAZIONE: 83479992410</t>
  </si>
  <si>
    <t>BONIFICO A VOSTRO FAVORE CASALI FRANCESCA SACCAVINO EMANUELE IND.ORD.: VIA ABRUZZI 520812 LIMBIATE MB IT 00000 * COORD.ORDINANTE: IT10 Q030 6933 2600 0000 3697 136 BANCA ORDINANTE: 01010/03466-BCITITMM CRO: 0306958901565002483326033260IT REG 08/02/24 NOTE: Saldo acquisto olio az. agricola Tenacia ID.OPERAZIONE: NOTPROVIDED</t>
  </si>
  <si>
    <t>ADDEBITO BONIFICO DA HOME BANKING Vigan Angelo az. agr. Bonifico Disposto in: Internet Coor.Benef.: IT79 P034 4033 4700 0000 3090 000 Banca Destinataria: 03440/33470-BDBDIT22XXX Data Ordine: 09/02/24 Data Regolamento: 12/02/24 Cro: 0000028089117001480160033260IT ACCONTO FATTURA N. 2 DEL 27/1/24</t>
  </si>
  <si>
    <t>ADDEBITO BONIFICO DA HOME BANKING Cooperativa sociale Stalker Bonifico Disposto in: Internet Coor.Benef.: IT46 O030 6909 6061 0000 0102 080 Banca Destinataria: 03069/09606-BCITITMMXXX Data Ordine: 09/02/24 Data Regolamento: 12/02/24 Cro: 0000028089115512480160033260IT SALDO VS FATTURA N. 10 DEL 18/1/24</t>
  </si>
  <si>
    <t>VS DISPOSIZIONE DI BONIFICO Corongiu Miriam Bonifico Disposto in: Internet Coor.Benef.: IT51 A050 1803 4000 0001 2499 182 Data Ordine: 09/02/24 Data Accredito: 09/02/24 Cro: 28089114300 SALDO VS FATTURA N. 16 DEL 8/1/24</t>
  </si>
  <si>
    <t>ADDEBITO BONIFICO DA HOME BANKING Az. agr. Antichi sapori di Cacciola Dan Bonifico Disposto in: Internet Coor.Benef.: IT49 F030 6939 8521 0000 0003 629 Banca Destinataria: 03069/39852-BCITITMMXXX Data Ordine: 09/02/24 Data Regolamento: 12/02/24 Cro: 0000028089113404480160033260IT SALDO VS FATTURA N. 18 DEL 5/1/24</t>
  </si>
  <si>
    <t>BONIFICO A VOSTRO FAVORE RASO CARLO CERATI DANIELA IND.ORD.: VIA TRIESTE 4620812 LIMBIATE MB IT 00000 * COORD.ORDINANTE: IT42 W030 6932 4101 0000 0003 629 BANCA ORDINANTE: 01010/03466-BCITITMM CRO: 0306958945850411483241033260IT REG 09/02/24 NOTE: pagamento Olio e Formaggi Tomassoni ID.OPERAZIONE: NOTPROVIDED</t>
  </si>
  <si>
    <t>ADDEBITO BONIFICO DA HOME BANKING VIGAN ANGELO AZ. AGR. Bonifico Disposto in: Internet Coor.Benef.: IT79 P034 4033 4700 0000 3090 000 Banca Destinataria: 03440/33470-BDBDIT22XXX Data Ordine: 12/02/24 Data Regolamento: 13/02/24 Cro: 0000028089117809480160033260IT SALDO FATTURA N. 2 DEL 27/1/24</t>
  </si>
  <si>
    <t>BONIFICO A VOSTRO FAVORE GUARNERI TIZIANA IND.ORD.: VIA G.GIUSTI 3/31 20033 SOLARO MI 00000 * COORD.ORDINANTE: IT04 H030 1503 2000 0000 0286 755 BANCA ORDINANTE: 03015/03200-FEBIITM1 CRO: 2402122477371970480320033880IT REG 13/02/24 NOTE: saldo ordine OLIO EVO TENACIA - 02.24 ID.OPERAZIONE: NOT PROVIDED</t>
  </si>
  <si>
    <t>BONIFICO A VOSTRO FAVORE VITIELLO ALESSANDRO IND.ORD.: VIA GIOVAN BATTISTA TIEPOLO 4 20814 VAREDO MB 00000 * COORD.ORDINANTE: IT34 F360 8105 1382 4531 4045 323 BANCA ORDINANTE: 36081/05138-PPAYITR1 CRO: EA24021222071555480513899999IT REG 13/02/24 NOTE: iscrizione nuovo socio Alessandro Vitiello ID.ORDINANTE: PPAYITR1 ID.OPERAZIONE: NOT PROVIDED ID.BENEFICIARIO: ETICIT22002</t>
  </si>
  <si>
    <t>BONIFICO A VOSTRO FAVORE PIVA NIVES-MANFREDINI EDOARDO IND.ORD.: VIA ISARCO N.3 20812 LIMBIATE MB 00000 * COORD.ORDINANTE: IT32 E076 0101 6000 0001 7527 219 BANCA ORDINANTE: 07601/22105-BPPIITRR CRO: EA24021120436020480160033260IT REG 13/02/24 NOTE: olio evo Tenacia ID.ORDINANTE: BPPIITRR ID.OPERAZIONE: NOT PROVIDED ID.BENEFICIARIO: ETICIT22002</t>
  </si>
  <si>
    <t>BONIFICO A VOSTRO FAVORE FULLIN LORENZA IND.ORD.: VIA GUGLIELMO OBERDAN 28 20812 LIMBIATE MB 00000 * COORD.ORDINANTE: IT35 Y360 8105 1382 0182 4401 835 BANCA ORDINANTE: 36081/05138-PPAYITR1 CRO: EA24021323710288480513899999IT REG 14/02/24 NOTE: tomasoni ID.ORDINANTE: PPAYITR1 ID.OPERAZIONE: NOT PROVIDED ID.BENEFICIARIO: ETICIT22002</t>
  </si>
  <si>
    <t>BONIFICO A VOSTRO FAVORE GUARNERI TIZIANA IND.ORD.: VIA G.GIUSTI 3/31 20033 SOLARO MI 00000 * COORD.ORDINANTE: IT04 H030 1503 2000 0000 0286 755 BANCA ORDINANTE: 03015/03200-FEBIITM1 CRO: 2402122477785546480320033880IT REG 14/02/24 NOTE: tessera 2024 GUARNERI TIZIANA ID.OPERAZIONE: NOT PROVIDED</t>
  </si>
  <si>
    <t>BONIFICO A VOSTRO FAVORE ALLARI CHIARA IND.ORD.: V. UNIONE 11 20812 LIMBIATE MB 00000 * COORD.ORDINANTE: IT50 L035 8901 6000 1057 0495 610 BANCA ORDINANTE: 03589/01601-BKRAITMM CRO: 2402131412546223480160033260IT35260 REG 14/02/24 NOTE: Il cortile febbraio 2024 ID.ORDINANTE: CA95975BD ID.OPERAZIONE: NOTPROVIDED</t>
  </si>
  <si>
    <t>BONIFICO A VOSTRO FAVORE ARMILLOTTA ROSSANA IND.ORD.: VIA CORINNA BRUNI 3120812 LIMBIATE MB IT 0 0000 * COORD.ORDINANTE: IT92 Z030 6933 2600 0001 1230 104 BANCA ORDINANTE: 01010/03466-BCITITMM CRO: 0306959106185507483326033260IT REG 14/02/24 NOTE: rimborso ordine carne avicola Armillotta Rossa na ID.OPERAZIONE: NOTPROVIDED</t>
  </si>
  <si>
    <t>BONIFICO A VOSTRO FAVORE SUMAN EMANUELA IND.ORD.: VIA BELLARIA 3020812 LIMBIATE MB IT 00000 * COORD.ORDINANTE: IT57 B030 6933 2600 0001 0536 135 BANCA ORDINANTE: 01010/03466-BCITITMM CRO: 0306959082230104483326033260IT REG 14/02/24 NOTE: IL CORTILE POLLO ID.OPERAZIONE: NOTPROVIDED</t>
  </si>
  <si>
    <t>BONIFICO A VOSTRO FAVORE CECCHINELLI GIOVANNA MARIA IND.ORD.: VIA LUCIANO MANARA 8420812 LIMBIATE MB IT 00000 * COORD.ORDINANTE: IT09 V030 6933 2601 0000 0006 174 BANCA ORDINANTE: 01010/03466-BCITITMM CRO: 0306959096676903483326033260IT REG 14/02/24 NOTE: S.do Tomasoni + tessera 2024 ID.OPERAZIONE: NOTPROVIDED</t>
  </si>
  <si>
    <t>BONIFICO A VOSTRO FAVORE ROSSIN DOMITILLA IND.ORD.: VIA DEL LAVORO 2020812 LIMBIATE 00000 * COORD.ORDINANTE: IT20 J050 3401 7950 0000 0053 644 BANCA ORDINANTE: 03336/03202-BAPPIT22 CRO: 5034008762794043480160001795IT REG 14/02/24 NOTE: tessera annuale rossin Domitilla ID.OPERAZIONE: NOTPROVIDED</t>
  </si>
  <si>
    <t>BONIFICO A VOSTRO FAVORE QUAGGIO VANIA MARIA IND.ORD.: VIA VENEZIA 17/A20812 LIMBIATE 00000 * COORD.ORDINANTE: IT60 R050 3401 7990 0000 0078 811 BANCA ORDINANTE: 03336/03202-BAPPIT22 CRO: 5034008910274043480160001799IT REG 14/02/24 NOTE: Tessera anno 2024 di Quaggio Vania ID.OPERAZIONE: NOTPROVIDED</t>
  </si>
  <si>
    <t>BONIFICO A VOSTRO FAVORE MANFREDINI SIMONA MARINA OGLIARI LUCA L IND.ORD.: C O 5785 U O MIDDLE OFFICE F20100 MILANO M I IT 00000 * COORD.ORDINANTE: IT98 J030 6933 2601 0000 0090 038 BANCA ORDINANTE: 01010/03466-BCITITMM CRO: 0306959172823002483326001600IT REG 16/02/24 NOTE: Tesseramento 2024 - Manfredini Simona ID.OPERAZIONE: NOTPROVIDED</t>
  </si>
  <si>
    <t>BONIFICO A VOSTRO FAVORE MARTIN LOREDANA SOTTURA VALERIANO IND.ORD.: VIA F. BORROMEO 10 20030 SENAGO MI 00000 * COORD.ORDINANTE: IT20 Z076 0101 6000 0006 1302 428 BANCA ORDINANTE: 07601/22105-BPPIITRR CRO: EA24021628324748480160033820IT REG 19/02/24 NOTE: Ordine Tomasoni febbraiio euro 47 tessera rinn ovo 2024 euro 12 ID.ORDINANTE: BPPIITRR ID.OPERAZIONE: NOT PROVIDED ID.BENEFICIARIO: ETICIT22002</t>
  </si>
  <si>
    <t>VS DISPOSIZIONE DI BONIFICO BIOCASEIFICIO TOMASONI DI TOMASONI MASS Bonifico Disposto in: Internet Coor.Benef.: IT21 N050 1811 2000 0001 1236 106 Data Ordine: 19/02/24 Data Accredito: 19/02/24 Cro: 28090991210 SALDO ORDINE GAS LIMBIATE 07/02/24</t>
  </si>
  <si>
    <t>ADDEBITO BONIFICO DA HOME BANKING SOCIET AGRICOLA TENACIA Bonifico Disposto in: Internet Coor.Benef.: IT04 U062 2072 5500 0000 1100 455 Banca Destinataria: 06220/72550-BPBAITR1XXX Data Ordine: 19/02/24 Data Regolamento: 20/02/24 Cro: 0000028090991109480160033260IT ANTICIPO FATTURA 1 DEL 31/01/24</t>
  </si>
  <si>
    <t>ADDEBITO BONIFICO DA HOME BANKING AZ.AGR. FRANCHETTI DANIELE Bonifico Disposto in: Internet Coor.Benef.: IT82 D056 9652 1300 0000 2771 X55 Banca Destinataria: 05696/52130-POSOIT2108T Data Ordine: 19/02/24 Data Regolamento: 20/02/24 Cro: 0000028090990806480160033260IT SALDO FATTURA 9/FI DEL 22/1/24</t>
  </si>
  <si>
    <t>ADDEBITO BONIFICO DA HOME BANKING ANNAMARIA TALIENTO Bonifico Disposto in: Internet Coor.Benef.: IT61 N053 8740 0220 0004 2945 146 Banca Destinataria: 05387/40022-BPMOIT22XXX Data Ordine: 19/02/24 Data Regolamento: 20/02/24 Cro: 0000028090990705480160033260IT SALDO VS FATTURA 58 DEL 29/12/23</t>
  </si>
  <si>
    <t>BONIFICO A VOSTRO FAVORE BRAGLIA PAOLO, CARMAGNOLA LINDA IND.ORD.: VIA F.LLI BRONZETTI 1420812 LIMBIATE 00000 * COORD.ORDINANTE: IT08 F050 3401 7990 0000 0032 905 BANCA ORDINANTE: 03336/03202-BAPPIT22 CRO: 5034006412254050480160001799IT REG 20/02/24 NOTE: tessera 2024 - Braglia Paolo ID.OPERAZIONE: NOTPROVIDED</t>
  </si>
  <si>
    <t>BONIFICO A VOSTRO FAVORE FUSI VALENTINA CORONA STEFANO IND.ORD.: VIA GIOVANNI PASCOLI 1320033 SOLARO MI IT 00000 * COORD.ORDINANTE: IT66 L030 6933 8800 0000 5348 106 BANCA ORDINANTE: 01010/03466-BCITITMM CRO: 0306959337885504483388033880IT REG 21/02/24 NOTE: tessera gas Corona Stefano ID.OPERAZIONE: NOTPROVIDED</t>
  </si>
  <si>
    <t>BONIFICO A VOSTRO FAVORE CASALI FRANCESCA SACCAVINO EMANUELE IND.ORD.: VIA ABRUZZI 520812 LIMBIATE MB IT 00000 * COORD.ORDINANTE: IT10 Q030 6933 2600 0000 3697 136 BANCA ORDINANTE: 01010/03466-BCITITMM CRO: 0306959426209511483326033260IT REG 26/02/24 NOTE: Saldo acquisto I GELSI E LA TALPA e tessera so cio ID.OPERAZIONE: NOTPROVIDED</t>
  </si>
  <si>
    <t>BONIFICO A VOSTRO FAVORE MANDREOLI CORRADO SASSARO OLGA PAOLA IND.ORD.: VIA LUIGI CANONICA 720812 LIMBIATE MB IT 0 0000 * COORD.ORDINANTE: IT37 Q030 6933 2600 0000 3527 191 BANCA ORDINANTE: 01010/03466-BCITITMM CRO: 0306959446508304483326033260IT REG 26/02/24 NOTE: gelsi 34,00 + 2 tessere olga e corrado ID.OPERAZIONE: NOTPROVIDED</t>
  </si>
  <si>
    <t>BONIFICO A VOSTRO FAVORE PIVA NIVES-MANFREDINI EDOARDO IND.ORD.: VIA ISARCO N.3 20812 LIMBIATE MB 00000 * COORD.ORDINANTE: IT32 E076 0101 6000 0001 7527 219 BANCA ORDINANTE: 07601/22105-BPPIITRR CRO: EA24022638691035480160033260IT REG 27/02/24 NOTE: tessera gruppo d'acquisto e prodotti siciliani ID.ORDINANTE: BPPIITRR ID.OPERAZIONE: NOT PROVIDED ID.BENEFICIARIO: ETICIT22002</t>
  </si>
  <si>
    <t>BONIFICO VS. FAVORE UNLAND NORBERT, FIORE MARIA TELMA IND.ORD.: 00000 * Data Accredito: 29/02/24 Coord.Ordinante: IT58 X050 1812 1000 0001 6956 161 Cro: 28093988101 Note: TESSERAMENTO 2024, ORD. FEBBRAIO TOMASONI 50,6 6 E PIO BOVE 49,03</t>
  </si>
  <si>
    <t>BONIFICO A VOSTRO FAVORE ELENA BALDO IND.ORD.: VIA RUGGERO LEONCAVALLO 5 20812 LIMBIATE M B 00000 * COORD.ORDINANTE: IT11 X010 0533 2600 0000 0001 881 BANCA ORDINANTE: 01005/01624-BNLIITRR CRO: 83553290701 REG 01/03/24 NOTE: Ordine Pio Bove febbraio ID.OPERAZIONE: 83553290701</t>
  </si>
  <si>
    <t>BONIFICO A VOSTRO FAVORE GUARNERI TIZIANA IND.ORD.: VIA G.GIUSTI 3/31 20033 SOLARO MI 00000 * COORD.ORDINANTE: IT04 H030 1503 2000 0000 0286 755 BANCA ORDINANTE: 03015/03200-FEBIITM1 CRO: 2402292491029082480320033880IT REG 01/03/24 NOTE: pag.to ordine Carne PIO BOVE 02.24 ID.OPERAZIONE: NOT PROVIDED</t>
  </si>
  <si>
    <t>BONIFICO A VOSTRO FAVORE VARRA' IMMACOLATA CORVI CESARE GUGLIELM IND.ORD.: VIA C.VARALLI 27 20021 BOLLATE MI 00000 * COORD.ORDINANTE: IT31 K076 0101 6000 0004 0805 244 BANCA ORDINANTE: 07601/22105-BPPIITRR CRO: EA24022943427593480160020100IT REG 01/03/24 NOTE: SALDO CARNE CESARE+MARIA ID.ORDINANTE: BPPIITRR ID.OPERAZIONE: NOTPROVIDED ID.BENEFICIARIO: ETICIT22002</t>
  </si>
  <si>
    <t>BONIFICO A VOSTRO FAVORE PAOLA MERATI IND.ORD.: VIA SAN DALMAZIO 10SARONNO, VA 21047 00000 * COORD.ORDINANTE: IT66 X034 7501 605C C001 0248 728 BANCA ORDINANTE: 03475/01605-INGBITD1 CRO: 13891049307 REG 01/03/24 NOTE: Tessere annuale Merati Paola e Merati Marco ID.ORDINANTE: INGBITD1XXX ID.OPERAZIONE: NOTPROVIDED ID.BENEFICIARIO: ETICIT22XXX</t>
  </si>
  <si>
    <t>BONIFICO A VOSTRO FAVORE ALLARI CHIARA IND.ORD.: V. UNIONE 11 20812 LIMBIATE MB 00000 * COORD.ORDINANTE: IT50 L035 8901 6000 1057 0495 610 BANCA ORDINANTE: 03589/01601-BKRAITMM CRO: 2402290959230162480160033260IT33528 REG 01/03/24 NOTE: 12 quota ass 2024, 39,50 pio Bove febb 24 ID.ORDINANTE: CA95975BD ID.OPERAZIONE: NOTPROVIDED</t>
  </si>
  <si>
    <t>BONIFICO A VOSTRO FAVORE PAOLA MERATI IND.ORD.: VIA SAN DALMAZIO 10SARONNO, VA 21047 00000 * COORD.ORDINANTE: IT66 X034 7501 605C C001 0248 728 BANCA ORDINANTE: 03475/01605-INGBITD1 CRO: 13889146511 REG 01/03/24 NOTE: Ordine carne per Paola e Adriana ID.ORDINANTE: INGBITD1XXX ID.OPERAZIONE: NOTPROVIDED ID.BENEFICIARIO: ETICIT22XXX</t>
  </si>
  <si>
    <t>BONIFICO A VOSTRO FAVORE RASO CARLO CERATI DANIELA IND.ORD.: VIA TRIESTE 4620812 LIMBIATE MB IT 00000 * COORD.ORDINANTE: IT42 W030 6932 4101 0000 0003 629 BANCA ORDINANTE: 01010/03466-BCITITMM CRO: 0306959638468904483241033260IT REG 01/03/24 NOTE: Pagamenti carne e gelsi la talpa ID.OPERAZIONE: NOTPROVIDED</t>
  </si>
  <si>
    <t>BONIFICO A VOSTRO FAVORE QUAGGIO VANIA MARIA IND.ORD.: VIA VENEZIA 17/A20812 LIMBIATE 00000 * COORD.ORDINANTE: IT60 R050 3401 7990 0000 0078 811 BANCA ORDINANTE: 03336/03202-BAPPIT22 CRO: 5034001878524060480160001799IT REG 01/03/24 NOTE: x carne ritirata 28/2/2024 Quaggio Vania ID.OPERAZIONE: NOTPROVIDED</t>
  </si>
  <si>
    <t>BONIFICO A VOSTRO FAVORE MANFREDINI SIMONA MARINA OGLIARI LUCA L IND.ORD.: C O 5785 U O MIDDLE OFFICE F20100 MILANO M I IT 00000 * COORD.ORDINANTE: IT98 J030 6933 2601 0000 0090 038 BANCA ORDINANTE: 01010/03466-BCITITMM CRO: 0306959697039912483326001600IT REG 04/03/24 NOTE: Pagamento arance (euro 18.18) + carne (euro 23 7.09) - Manfredini Simona ID.OPERAZIONE: NOTPROVIDED</t>
  </si>
  <si>
    <t>BONIFICO A VOSTRO FAVORE PIAZZI LUCA, SARCHI MARIA TERESA IND.ORD.: VIA MONTE GRAPPA 4020812 LIMBIATE 00000 * COORD.ORDINANTE: IT70 D050 3432 3800 0000 0013 370 BANCA ORDINANTE: 03336/03202-BAPPIT22 CRO: 5034004496244061483238032380IT REG 04/03/24 NOTE: Ordine Pio Bove ID.OPERAZIONE: NOTPROVIDED</t>
  </si>
  <si>
    <t>VS DISPOSIZIONE DI BONIFICO SOCIETA- AGRICOLA I GELSI E LA TALPA SN Bonifico Disposto in: Internet Coor.Benef.: IT29 V050 1804 6000 0001 2261 640 Data Ordine: 04/03/24 Data Accredito: 04/03/24 Cro: 28094971406 SALDO ORDINE GAS LIMBIATE 21/2/24</t>
  </si>
  <si>
    <t>ADDEBITO BONIFICO DA HOME BANKING SOCIET AGRICOLA TENACIA Bonifico Disposto in: Internet Coor.Benef.: IT04 U062 2072 5500 0000 1100 455 Banca Destinataria: 06220/72550-BPBAITR1XXX Data Ordine: 04/03/24 Data Regolamento: 05/03/24 Cro: 0000028094971002480160033260IT SALDO VS FATTURA N. 1 DEL 31/01/24</t>
  </si>
  <si>
    <t>ADDEBITO BONIFICO DA HOME BANKING ORTO SANO DI CASORIA DAVIDE Bonifico Disposto in: Internet Coor.Benef.: IT80 Z030 6940 0231 0000 0006 631 Banca Destinataria: 03069/40023-BCITITMMXXX Data Ordine: 04/03/24 Data Regolamento: 05/03/24 Cro: 0000028094970106480160033260IT SALDO VS FATTURA N. 11 DEL 18/01/24</t>
  </si>
  <si>
    <t>BONIFICO A VOSTRO FAVORE CAMERIN FABIO, SCIRE' STEFANIA IND.ORD.: 00000 * COORD.ORDINANTE: IT63 Y030 6234 2100 0000 1295 916 BANCA ORDINANTE: 03062/34210-MEDBITMM CRO: 0000028811251704483421034210IT REG 05/03/24 NOTE: MELE FRANCHETTI FAMIGLIA CAMERIN ID.ORDINANTE: MEDBITMMXXX ID.OPERAZIONE: NOT PROVIDED</t>
  </si>
  <si>
    <t>BONIFICO A VOSTRO FAVORE CAMERIN FABIO, SCIRE' STEFANIA IND.ORD.: 00000 * COORD.ORDINANTE: IT63 Y030 6234 2100 0000 1295 916 BANCA ORDINANTE: 03062/34210-MEDBITMM CRO: 0000028807962805483421034210IT REG 05/03/24 NOTE: QUOTA ASSOCIATIVA 2024 FABIO CAMERIN ID.ORDINANTE: MEDBITMMXXX ID.OPERAZIONE: NOT PROVIDED</t>
  </si>
  <si>
    <t>BONIFICO A VOSTRO FAVORE PIVA NIVES-MANFREDINI EDOARDO IND.ORD.: VIA ISARCO N.3 20812 LIMBIATE MB 00000 * COORD.ORDINANTE: IT32 E076 0101 6000 0001 7527 219 BANCA ORDINANTE: 07601/22105-BPPIITRR CRO: EA24030245998196480160033260IT REG 05/03/24 NOTE: Franchetti Mele 26,60 carne Pio Bove 69,83 ID.ORDINANTE: BPPIITRR ID.OPERAZIONE: NOT PROVIDED ID.BENEFICIARIO: ETICIT22002</t>
  </si>
  <si>
    <t>BONIFICO A VOSTRO FAVORE ANASTASIO CARLO EVARISTO ASSUNTA IND.ORD.: BASSANO 0003 20812 LIMBIATE MB 00000 * COORD.ORDINANTE: IT18 O035 8901 6000 1057 0173 780 BANCA ORDINANTE: 03589/01601-BKRAITMM CRO: 2403041102341761480160033260IT48256 REG 05/03/24 NOTE: ordine Pio Dove + quota associativa GAS 12 ID.ORDINANTE: CA37095FU ID.OPERAZIONE: NOTPROVIDED</t>
  </si>
  <si>
    <t>BONIFICO A VOSTRO FAVORE BRUNI DINO E RUGGERI RITA MARIA IND.ORD.: VIA ALFONSO LAMARMORA 8 A20812 LIMBIATE MB IT 00000 * COORD.ORDINANTE: IT69 E030 6933 8201 0000 0007 589 BANCA ORDINANTE: 01010/03466-BCITITMM CRO: 0306959793166910483382033260IT REG 05/03/24 NOTE: mele 2/3/23 + tessera gas 2024 ID.OPERAZIONE: NOTPROVIDED</t>
  </si>
  <si>
    <t>BONIFICO A VOSTRO FAVORE RUGGERI GIAN LUIGI, COLOMBO EMILIA IND.ORD.: VIA DEL LAVORO 2220812 LIMBIATE 00000 * COORD.ORDINANTE: IT92 S050 3433 2600 0000 0022 143 BANCA ORDINANTE: 03336/03202-BAPPIT22 CRO: 5034003299494064483326033260IT REG 05/03/24 NOTE: pagamenti gigi + tessera vedi mail ID.OPERAZIONE: NOTPROVIDED</t>
  </si>
  <si>
    <t>BONIFICO A VOSTRO FAVORE MARIANI FABIO, TARENGHI ANGELA IND.ORD.: VIA NAPOLI 1020814 VAREDO 00000 * COORD.ORDINANTE: IT86 X050 3433 9900 0000 0012 786 BANCA ORDINANTE: 03336/03202-BAPPIT22 CRO: 5034001422304064483399033990IT REG 05/03/24 NOTE: IVAN MARIANI: Franchetti 34,25, Pio Bove 107,2 2, Tessera IVAN MARIANI 12,00 ID.OPERAZIONE: NOTPROVIDED</t>
  </si>
  <si>
    <t>BONIFICO A VOSTRO FAVORE MANDREOLI CORRADO SASSARO OLGA PAOLA IND.ORD.: VIA LUIGI CANONICA 720812 LIMBIATE MB IT 0 0000 * COORD.ORDINANTE: IT37 Q030 6933 2600 0000 3527 191 BANCA ORDINANTE: 01010/03466-BCITITMM CRO: 0306959733724309483326033260IT REG 05/03/24 NOTE: carne olga/renza e mele ID.OPERAZIONE: NOTPROVIDED</t>
  </si>
  <si>
    <t>BONIFICO A VOSTRO FAVORE Loredana Martin IND.ORD.: Via Cardinale Federico Borromeo 10Senago, Milano, 20030 00000 * COORD.ORDINANTE: LT59 3250 0626 2541 3032 BANCA ORDINANTE: REVOLT21 CRO: RVDITR24030635513637380 REG 06/03/24 NOTE: Ordine Franchetti marzo Loredana Martin ID.OPERAZIONE: NOTPROVIDED</t>
  </si>
  <si>
    <t>BONIFICO A VOSTRO FAVORE ALBASI SILVANA IND.ORD.: VIA CASERTA 16/B20812 LIMBIATE 00000 * COORD.ORDINANTE: IT22 Q050 3433 5220 0000 0030 529 BANCA ORDINANTE: 03336/03202-BAPPIT22 CRO: 5034005451654066483352033522IT REG 07/03/24 NOTE: carne Pio bove ID.OPERAZIONE: NOTPROVIDED</t>
  </si>
  <si>
    <t>BONIFICO A VOSTRO FAVORE ARMILLOTTA ROSSANA IND.ORD.: VIA CORINNA BRUNI 3120812 LIMBIATE MB IT 0 0000 * COORD.ORDINANTE: IT92 Z030 6933 2600 0001 1230 104 BANCA ORDINANTE: 01010/03466-BCITITMM CRO: 0306959893739908483326033260IT REG 07/03/24 NOTE: rimborso ordine mele e tesseramento annuale Ar millotta Rossana ID.OPERAZIONE: NOTPROVIDED</t>
  </si>
  <si>
    <t>BONIFICO A VOSTRO FAVORE CAMERIN FABIO, SCIRE' STEFANIA IND.ORD.: 00000 * COORD.ORDINANTE: IT63 Y030 6234 2100 0000 1295 916 BANCA ORDINANTE: 03062/34210-MEDBITMM CRO: 0000028839278606483421034210IT REG 12/03/24 NOTE: ORDINE ADESSO PASTA CAMERIN ID.ORDINANTE: MEDBITMMXXX ID.OPERAZIONE: NOT PROVIDED</t>
  </si>
  <si>
    <t>BONIFICO A VOSTRO FAVORE PAOLA MERATI IND.ORD.: VIA SAN DALMAZIO 10SARONNO, VA 21047 00000 * COORD.ORDINANTE: IT66 X034 7501 605C C001 0248 728 BANCA ORDINANTE: 03475/01605-INGBITD1 CRO: 13947124302 REG 12/03/24 NOTE: Pasta Paola Merati ID.ORDINANTE: INGBITD1XXX ID.OPERAZIONE: NOTPROVIDED ID.BENEFICIARIO: ETICIT22XXX</t>
  </si>
  <si>
    <t>BONIFICO A VOSTRO FAVORE RASO CARLO CERATI DANIELA IND.ORD.: VIA TRIESTE 4620812 LIMBIATE MB IT 00000 * COORD.ORDINANTE: IT42 W030 6932 4101 0000 0003 629 BANCA ORDINANTE: 01010/03466-BCITITMM CRO: 0306960059602503483241033260IT REG 12/03/24 NOTE: pagamenti Franchetti e terra cielo ID.OPERAZIONE: NOTPROVIDED</t>
  </si>
  <si>
    <t>BONIFICO A VOSTRO FAVORE FAVARETTO VIVIANA SARA IND.ORD.: VIA GENERALE ANTONIO CANTORE 720812 LIMBIA TE MB IT 00000 * COORD.ORDINANTE: IT50 M030 6933 2601 0000 0002 945 BANCA ORDINANTE: 01010/03466-BCITITMM CRO: 0306960001097606483326033260IT REG 12/03/24 NOTE: quota tesseramento 2024 Favaretto Viviana ID.OPERAZIONE: NOTPROVIDED</t>
  </si>
  <si>
    <t>BONIFICO A VOSTRO FAVORE VOLONTE LUISA CARLA, FERRARI DARIO IND.ORD.: VIA MEUCCI 320812 LIMBIATE 00000 * COORD.ORDINANTE: IT29 L050 3433 2600 0000 0021 997 BANCA ORDINANTE: 03336/03202-BAPPIT22 CRO: 5034000254524069483326033260IT REG 12/03/24 NOTE: pagamento tessera annuale 12 euro Carne Pio Bo ve 100,57 euro Mele Franchetti 20,65 euro Pasta Terr ID.OPERAZIONE: NOTPROVIDED</t>
  </si>
  <si>
    <t>BONIFICO A VOSTRO FAVORE Loredana Martin IND.ORD.: Via Cardinale Federico Borromeo 10Senago, Milano, 20030 00000 * COORD.ORDINANTE: LT59 3250 0626 2541 3032 BANCA ORDINANTE: REVOLT21 CRO: RVDITR24031236227240447 REG 13/03/24 NOTE: Ordine Dal Fatourin E 16,20, ordine Terra e ci elo E 25 Loredana Martin ID.OPERAZIONE: NOTPROVIDED</t>
  </si>
  <si>
    <t>BONIFICO A VOSTRO FAVORE VITIELLO ALESSANDRO IND.ORD.: VIA GIOVAN BATTISTA TIEPOLO 4 20814 VAREDO MB 00000 * COORD.ORDINANTE: IT34 F360 8105 1382 4531 4045 323 BANCA ORDINANTE: 36081/05138-PPAYITR1 CRO: EA24031258159543480513899999IT REG 13/03/24 NOTE: olio evo ID.ORDINANTE: PPAYITR1 ID.OPERAZIONE: NOT PROVIDED ID.BENEFICIARIO: ETICIT22002</t>
  </si>
  <si>
    <t>BONIFICO A VOSTRO FAVORE ALLARI CHIARA IND.ORD.: V. UNIONE 11 20812 LIMBIATE MB 00000 * COORD.ORDINANTE: IT50 L035 8901 6000 1057 0495 610 BANCA ORDINANTE: 03589/01601-BKRAITMM CRO: 2403122130126894480160033260IT80411 REG 14/03/24 NOTE: Pasta Terra e Cielo ID.ORDINANTE: CA95975BD ID.OPERAZIONE: NOTPROVIDED</t>
  </si>
  <si>
    <t>BONIFICO A VOSTRO FAVORE Loredana Martin IND.ORD.: Via Cardinale Federico Borromeo 10Senago, Milano, 20030 00000 * COORD.ORDINANTE: LT59 3250 0626 2541 3032 BANCA ORDINANTE: REVOLT21 CRO: RVDITR24031536614550848 REG 15/03/24 NOTE: Ordine parmigiano 993 ID.OPERAZIONE: NOTPROVIDED</t>
  </si>
  <si>
    <t>BONIFICO A VOSTRO FAVORE MAURIZIO CARCO IND.ORD.: VIA RUGGERO LEONCAVALLO 5 20812 LIMBIATE M B 00000 * COORD.ORDINANTE: IT11 X010 0533 2600 0000 0001 881 BANCA ORDINANTE: 01005/01624-BNLIITRR CRO: 83612015702 REG 15/03/24 NOTE: ordine adesso pasta marzo 2024 ID.OPERAZIONE: 83612015702</t>
  </si>
  <si>
    <t>BONIFICO A VOSTRO FAVORE ROSSIN DOMITILLA IND.ORD.: VIA DEL LAVORO 2020812 LIMBIATE 00000 * COORD.ORDINANTE: IT20 J050 3401 7950 0000 0053 644 BANCA ORDINANTE: 03336/03202-BAPPIT22 CRO: 5034003932224074480160001795IT REG 15/03/24 NOTE: rossin domitilla formaggio grana marzo ID.OPERAZIONE: NOTPROVIDED</t>
  </si>
  <si>
    <t>BONIFICO A VOSTRO FAVORE GIULIANO SABINA IND.ORD.: VIA DEL LAVORO 1920812 LIMBIATE 00000 * COORD.ORDINANTE: IT81 Q050 3433 2600 0000 0001 924 BANCA ORDINANTE: 03336/03202-BAPPIT22 CRO: 5034005201894073483326033260IT REG 15/03/24 NOTE: Parmigiano ID.OPERAZIONE: NOTPROVIDED</t>
  </si>
  <si>
    <t>BONIFICO A VOSTRO FAVORE PAOLA MERATI IND.ORD.: VIA SAN DALMAZIO 10SARONNO, VA 21047 00000 * COORD.ORDINANTE: IT66 X034 7501 605C C001 0248 728 BANCA ORDINANTE: 03475/01605-INGBITD1XXX CRO: 13977587000 REG 18/03/24 NOTE: Acquisto Parmigiano Mercato Paola ID.OPERAZIONE: NOTPROVIDED</t>
  </si>
  <si>
    <t>BONIFICO A VOSTRO FAVORE CATTAFI MAURIZIO ROSARIO E BIZZARRO COS IND.ORD.: VIA CARLO COLLODI 1320812 LIMBIATE MB MB 0 0000 * COORD.ORDINANTE: IT84 O053 8720 4000 0000 2387 206 BANCA ORDINANTE: 05387/02400-BPMOIT22XXX CRO: 240756068108109-482040033260IT05387 REG 18/03/24 NOTE: Parmigiano ordine Marzo 2024 Cattafi ID.OPERAZIONE: NOTPROVIDED</t>
  </si>
  <si>
    <t>BONIFICO A VOSTRO FAVORE BRAGLIA PAOLO, CARMAGNOLA LINDA IND.ORD.: VIA F.LLI BRONZETTI 1420812 LIMBIATE 00000 * COORD.ORDINANTE: IT08 F050 3401 7990 0000 0032 905 BANCA ORDINANTE: 03336/03202-BAPPIT22 CRO: 5034002107024075480160001799IT REG 18/03/24 NOTE: saldo ordine parmigiano ID.OPERAZIONE: NOTPROVIDED</t>
  </si>
  <si>
    <t>BONIFICO A VOSTRO FAVORE VOLONTE LUISA CARLA, FERRARI DARIO IND.ORD.: VIA MEUCCI 320812 LIMBIATE 00000 * COORD.ORDINANTE: IT29 L050 3433 2600 0000 0021 997 BANCA ORDINANTE: 03336/03202-BAPPIT22 CRO: 5034004219504075483326033260IT REG 18/03/24 NOTE: pagamento parmigiano ID.OPERAZIONE: NOTPROVIDED</t>
  </si>
  <si>
    <t>BONIFICO A VOSTRO FAVORE QUAGGIO VANIA MARIA IND.ORD.: VIA VENEZIA 17/A20812 LIMBIATE 00000 * COORD.ORDINANTE: IT60 R050 3401 7990 0000 0078 811 BANCA ORDINANTE: 03336/03202-BAPPIT22 CRO: 5034004072014075480160001799IT REG 18/03/24 NOTE: acquisto parmigiano Quaggio Vania ID.OPERAZIONE: NOTPROVIDED</t>
  </si>
  <si>
    <t>BONIFICO A VOSTRO FAVORE MANDREOLI CORRADO SASSARO OLGA PAOLA IND.ORD.: VIA LUIGI CANONICA 720812 LIMBIATE MB IT 0 0000 * COORD.ORDINANTE: IT37 Q030 6933 2600 0000 3527 191 BANCA ORDINANTE: 01010/03466-BCITITMMXXX CRO: 0306960235867004483326033260IT REG 18/03/24 NOTE: parmigiano reggiano ID.OPERAZIONE: NOTPROVIDED</t>
  </si>
  <si>
    <t>BONIFICO A VOSTRO FAVORE PIVA NIVES-MANFREDINI EDOARDO IND.ORD.: VIA ISARCO N.3 20812 LIMBIATE MB 00000 * COORD.ORDINANTE: IT32 E076 0101 6000 0001 7527 219 BANCA ORDINANTE: 07601/22105-BPPIITRR CRO: EA24031562228179480160033260IT REG 18/03/24 NOTE: pasta terra e cielo 67 parmigiano 25,80 ID.ORDINANTE: BPPIITRR ID.OPERAZIONE: NOT PROVIDED ID.BENEFICIARIO: ETICIT22002</t>
  </si>
  <si>
    <t>BONIFICO A VOSTRO FAVORE CARELLI PAOLA GUERRA PIER LUIGI IND.ORD.: VIA DEL LAVORO 2020812 LIMBIATE MB IT 0000 0 * COORD.ORDINANTE: IT46 N030 6933 2600 0000 4931 179 BANCA ORDINANTE: 01010/03466-BCITITMMXXX CRO: 0306960235544200483326033260IT REG 18/03/24 NOTE: Carelli Paola, prodotti caseificio 993 ( 343,0 0) e quota associativa anno 2024 di Carelli e Guerra ID.OPERAZIONE: NOTPROVIDED</t>
  </si>
  <si>
    <t>BONIFICO VS. FAVORE UNLAND NORBERT, FIORE MARIA TELMA IND.ORD.: 00000 * Data Accredito: 18/03/24 Coord.Ordinante: IT58 X050 1812 1000 0001 6956 161 Cro: 28098835511 Note: ORD. MARZO FRANCHETTI 191,40, FATOURIN 72 E PA RMIGIANO 143,40</t>
  </si>
  <si>
    <t>DESCRIZIONE</t>
  </si>
  <si>
    <t>INCASSI</t>
  </si>
  <si>
    <t>PAGAMENTI</t>
  </si>
  <si>
    <t>incassi per acquisti (banca)</t>
  </si>
  <si>
    <t>incassi per versamenti soci (tesseramento)</t>
  </si>
  <si>
    <t>incasso x iniziativa sporta solidale</t>
  </si>
  <si>
    <t>INCASSI PER DONAZIONI SOCI</t>
  </si>
  <si>
    <t>pagamento acquisti Gelsi &amp; Talpa</t>
  </si>
  <si>
    <t>pagamenti acquisti formaggi cavola</t>
  </si>
  <si>
    <t>pagamento farina mulino</t>
  </si>
  <si>
    <t>pagamenti acquisti riso  Lesca</t>
  </si>
  <si>
    <t>Pag. pasta terra e cielo</t>
  </si>
  <si>
    <t>pagamenti acquisti Miele</t>
  </si>
  <si>
    <t>pagamenti acquisti olio tenacia</t>
  </si>
  <si>
    <t>pag. polli il cortile</t>
  </si>
  <si>
    <t>pag. acquisti carne pio bove</t>
  </si>
  <si>
    <t>pagamento prodotti tea</t>
  </si>
  <si>
    <t>pagamento variomondo</t>
  </si>
  <si>
    <t>pag. aruba</t>
  </si>
  <si>
    <t>pag. dal factorin frutta e  cassani +ciliegie</t>
  </si>
  <si>
    <t>pag. pummarola</t>
  </si>
  <si>
    <t>pag. fatt. noccioline poggetti</t>
  </si>
  <si>
    <t>pag. progetto sporta solidale</t>
  </si>
  <si>
    <t>pag. soc. agricola la fonte</t>
  </si>
  <si>
    <t>pag. fatt. noci</t>
  </si>
  <si>
    <t xml:space="preserve">pag. asparagi </t>
  </si>
  <si>
    <t>pag. formaggi Tomasoni</t>
  </si>
  <si>
    <t xml:space="preserve">pagato per comm. Banc e imposta bollo </t>
  </si>
  <si>
    <t>pagamento tessera DES</t>
  </si>
  <si>
    <t>TOTALI</t>
  </si>
  <si>
    <t>Stato patrimoniale</t>
  </si>
  <si>
    <t>Banca etica deposito da esercizio precedente</t>
  </si>
  <si>
    <t>T O T A L I</t>
  </si>
  <si>
    <t>Banca Etica deposito a chiusura esercizio</t>
  </si>
  <si>
    <r>
      <t xml:space="preserve">Pag. acquisti pasta </t>
    </r>
    <r>
      <rPr>
        <b/>
        <u/>
        <sz val="10"/>
        <color indexed="18"/>
        <rFont val="Century Gothic"/>
        <family val="1"/>
      </rPr>
      <t>astra IRIS</t>
    </r>
  </si>
  <si>
    <r>
      <t xml:space="preserve">pag. mele Maso del Gusto e </t>
    </r>
    <r>
      <rPr>
        <b/>
        <u/>
        <sz val="10"/>
        <color indexed="18"/>
        <rFont val="Century Gothic"/>
        <family val="1"/>
      </rPr>
      <t>Franchetti</t>
    </r>
  </si>
  <si>
    <t>TABELLA RIASSUNTIVA  2023</t>
  </si>
  <si>
    <t>Pag. acquisti Fat. Mandorla e cal.</t>
  </si>
  <si>
    <t>donazione RETE Limbiate</t>
  </si>
  <si>
    <t xml:space="preserve">pag. biopatate </t>
  </si>
  <si>
    <t>Donazione da esercizio precedente</t>
  </si>
  <si>
    <t>Bilancio esercizio 2023</t>
  </si>
  <si>
    <t>TOTALE STATO PATRIMONIALE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</si>
</sst>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##0.00"/>
    <numFmt numFmtId="165" formatCode="_-&quot;€ &quot;* #,##0.00_-;&quot;-€ &quot;* #,##0.00_-;_-&quot;€ &quot;* \-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4"/>
      <color indexed="18"/>
      <name val="Century Gothic"/>
      <family val="2"/>
    </font>
    <font>
      <b/>
      <sz val="12"/>
      <color indexed="18"/>
      <name val="Century Gothic"/>
      <family val="2"/>
    </font>
    <font>
      <sz val="10"/>
      <name val="Arial"/>
      <family val="2"/>
    </font>
    <font>
      <b/>
      <sz val="10"/>
      <color indexed="18"/>
      <name val="Century Gothic"/>
      <family val="2"/>
    </font>
    <font>
      <b/>
      <u/>
      <sz val="10"/>
      <color indexed="18"/>
      <name val="Century Gothic"/>
      <family val="1"/>
    </font>
    <font>
      <b/>
      <sz val="10"/>
      <color indexed="8"/>
      <name val="Century Gothic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34"/>
        <bgColor indexed="51"/>
      </patternFill>
    </fill>
    <fill>
      <patternFill patternType="solid">
        <fgColor theme="0"/>
        <bgColor indexed="5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8" fillId="0" borderId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44" fontId="0" fillId="0" borderId="1" xfId="1" applyFont="1" applyBorder="1"/>
    <xf numFmtId="44" fontId="0" fillId="0" borderId="1" xfId="0" applyNumberFormat="1" applyBorder="1"/>
    <xf numFmtId="14" fontId="0" fillId="0" borderId="1" xfId="0" applyNumberFormat="1" applyBorder="1"/>
    <xf numFmtId="44" fontId="0" fillId="0" borderId="1" xfId="1" applyNumberFormat="1" applyFont="1" applyBorder="1"/>
    <xf numFmtId="0" fontId="0" fillId="0" borderId="1" xfId="0" applyFill="1" applyBorder="1"/>
    <xf numFmtId="44" fontId="2" fillId="0" borderId="0" xfId="0" applyNumberFormat="1" applyFo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164" fontId="0" fillId="0" borderId="1" xfId="1" applyNumberFormat="1" applyFont="1" applyBorder="1"/>
    <xf numFmtId="44" fontId="0" fillId="3" borderId="1" xfId="1" applyFont="1" applyFill="1" applyBorder="1"/>
    <xf numFmtId="0" fontId="0" fillId="0" borderId="3" xfId="0" applyFill="1" applyBorder="1"/>
    <xf numFmtId="44" fontId="0" fillId="0" borderId="4" xfId="0" applyNumberFormat="1" applyBorder="1"/>
    <xf numFmtId="0" fontId="0" fillId="4" borderId="1" xfId="0" applyFill="1" applyBorder="1"/>
    <xf numFmtId="165" fontId="0" fillId="0" borderId="0" xfId="0" applyNumberFormat="1"/>
    <xf numFmtId="0" fontId="6" fillId="5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wrapText="1"/>
    </xf>
    <xf numFmtId="165" fontId="7" fillId="6" borderId="6" xfId="3" applyFont="1" applyFill="1" applyBorder="1" applyAlignment="1" applyProtection="1">
      <alignment horizontal="center"/>
    </xf>
    <xf numFmtId="0" fontId="9" fillId="0" borderId="6" xfId="0" applyFont="1" applyBorder="1" applyAlignment="1">
      <alignment wrapText="1"/>
    </xf>
    <xf numFmtId="165" fontId="9" fillId="0" borderId="6" xfId="3" applyFont="1" applyFill="1" applyBorder="1" applyAlignment="1" applyProtection="1"/>
    <xf numFmtId="0" fontId="9" fillId="7" borderId="6" xfId="0" applyFont="1" applyFill="1" applyBorder="1" applyAlignment="1">
      <alignment wrapText="1"/>
    </xf>
    <xf numFmtId="165" fontId="9" fillId="0" borderId="6" xfId="3" applyFont="1" applyFill="1" applyBorder="1" applyAlignment="1" applyProtection="1">
      <alignment horizontal="right"/>
    </xf>
    <xf numFmtId="0" fontId="9" fillId="5" borderId="6" xfId="0" applyFont="1" applyFill="1" applyBorder="1" applyAlignment="1">
      <alignment wrapText="1"/>
    </xf>
    <xf numFmtId="165" fontId="9" fillId="5" borderId="6" xfId="3" applyFont="1" applyFill="1" applyBorder="1" applyAlignment="1" applyProtection="1"/>
    <xf numFmtId="0" fontId="9" fillId="6" borderId="6" xfId="0" applyFont="1" applyFill="1" applyBorder="1" applyAlignment="1">
      <alignment wrapText="1"/>
    </xf>
    <xf numFmtId="0" fontId="9" fillId="8" borderId="0" xfId="0" applyFont="1" applyFill="1" applyBorder="1" applyAlignment="1">
      <alignment wrapText="1"/>
    </xf>
    <xf numFmtId="165" fontId="9" fillId="0" borderId="0" xfId="3" applyFont="1" applyFill="1" applyBorder="1" applyAlignment="1" applyProtection="1"/>
    <xf numFmtId="0" fontId="9" fillId="0" borderId="0" xfId="0" applyFont="1" applyAlignment="1">
      <alignment wrapText="1"/>
    </xf>
    <xf numFmtId="165" fontId="11" fillId="9" borderId="5" xfId="3" applyFont="1" applyFill="1" applyBorder="1" applyAlignment="1" applyProtection="1"/>
    <xf numFmtId="0" fontId="9" fillId="0" borderId="0" xfId="3" applyNumberFormat="1" applyFont="1" applyFill="1" applyBorder="1" applyAlignment="1" applyProtection="1"/>
    <xf numFmtId="165" fontId="12" fillId="9" borderId="5" xfId="3" applyFont="1" applyFill="1" applyBorder="1" applyAlignment="1" applyProtection="1"/>
    <xf numFmtId="49" fontId="9" fillId="0" borderId="0" xfId="3" applyNumberFormat="1" applyFont="1" applyFill="1" applyBorder="1" applyAlignment="1" applyProtection="1">
      <alignment horizontal="right"/>
    </xf>
    <xf numFmtId="165" fontId="11" fillId="0" borderId="5" xfId="3" applyFont="1" applyFill="1" applyBorder="1" applyAlignment="1" applyProtection="1"/>
    <xf numFmtId="0" fontId="9" fillId="10" borderId="6" xfId="0" applyFont="1" applyFill="1" applyBorder="1" applyAlignment="1">
      <alignment wrapText="1"/>
    </xf>
    <xf numFmtId="165" fontId="11" fillId="11" borderId="5" xfId="3" applyFont="1" applyFill="1" applyBorder="1" applyAlignment="1" applyProtection="1"/>
    <xf numFmtId="165" fontId="9" fillId="11" borderId="5" xfId="3" applyFont="1" applyFill="1" applyBorder="1" applyAlignment="1" applyProtection="1"/>
    <xf numFmtId="44" fontId="0" fillId="0" borderId="0" xfId="0" applyNumberFormat="1"/>
    <xf numFmtId="165" fontId="9" fillId="12" borderId="5" xfId="3" applyFont="1" applyFill="1" applyBorder="1" applyAlignment="1" applyProtection="1"/>
    <xf numFmtId="43" fontId="0" fillId="0" borderId="0" xfId="0" applyNumberFormat="1"/>
  </cellXfs>
  <cellStyles count="4">
    <cellStyle name="Euro" xfId="3"/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2"/>
  <sheetViews>
    <sheetView topLeftCell="A692" workbookViewId="0">
      <selection activeCell="D3" sqref="D3"/>
    </sheetView>
  </sheetViews>
  <sheetFormatPr defaultRowHeight="15"/>
  <cols>
    <col min="1" max="1" width="14.5703125" customWidth="1"/>
    <col min="2" max="2" width="10.5703125" customWidth="1"/>
    <col min="3" max="3" width="85.42578125" style="13" bestFit="1" customWidth="1"/>
    <col min="4" max="4" width="13.42578125" customWidth="1"/>
    <col min="5" max="5" width="12.85546875" customWidth="1"/>
    <col min="6" max="6" width="13.42578125" customWidth="1"/>
    <col min="7" max="7" width="17.5703125" customWidth="1"/>
    <col min="8" max="9" width="20.5703125" customWidth="1"/>
    <col min="10" max="11" width="19.85546875" customWidth="1"/>
    <col min="12" max="12" width="18.5703125" customWidth="1"/>
    <col min="13" max="13" width="15.5703125" customWidth="1"/>
    <col min="14" max="15" width="14.5703125" customWidth="1"/>
    <col min="16" max="16" width="12.42578125" customWidth="1"/>
  </cols>
  <sheetData>
    <row r="1" spans="1:16">
      <c r="A1" s="2" t="s">
        <v>11</v>
      </c>
      <c r="B1" s="2" t="s">
        <v>1</v>
      </c>
      <c r="C1" s="11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42</v>
      </c>
      <c r="J1" s="2" t="s">
        <v>7</v>
      </c>
      <c r="K1" s="2" t="s">
        <v>42</v>
      </c>
      <c r="L1" s="2" t="s">
        <v>8</v>
      </c>
      <c r="M1" s="2" t="s">
        <v>42</v>
      </c>
      <c r="N1" s="2" t="s">
        <v>9</v>
      </c>
      <c r="O1" s="2" t="s">
        <v>42</v>
      </c>
      <c r="P1" s="2" t="s">
        <v>10</v>
      </c>
    </row>
    <row r="2" spans="1:16">
      <c r="A2" s="1"/>
      <c r="B2" s="1"/>
      <c r="C2" s="10" t="s">
        <v>44</v>
      </c>
      <c r="D2" s="4"/>
      <c r="E2" s="4"/>
      <c r="F2" s="1">
        <v>877.81</v>
      </c>
      <c r="G2" s="1"/>
      <c r="H2" s="1"/>
      <c r="I2" s="4"/>
      <c r="J2" s="1"/>
      <c r="K2" s="1"/>
      <c r="L2" s="1"/>
      <c r="M2" s="1"/>
      <c r="N2" s="1"/>
      <c r="O2" s="1"/>
      <c r="P2" s="5">
        <f>D2+E2-I2-K2-M2-O2</f>
        <v>0</v>
      </c>
    </row>
    <row r="3" spans="1:16" ht="30">
      <c r="A3" s="1">
        <v>2022</v>
      </c>
      <c r="B3" s="6">
        <v>44946</v>
      </c>
      <c r="C3" s="10" t="s">
        <v>45</v>
      </c>
      <c r="D3" s="4"/>
      <c r="E3" s="4">
        <v>666.44</v>
      </c>
      <c r="F3" s="4">
        <f>F2+D3-E3</f>
        <v>211.36999999999989</v>
      </c>
      <c r="G3" s="4"/>
      <c r="H3" s="1"/>
      <c r="I3" s="4"/>
      <c r="J3" s="1"/>
      <c r="K3" s="1"/>
      <c r="L3" s="1"/>
      <c r="M3" s="1"/>
      <c r="N3" s="1"/>
      <c r="O3" s="1"/>
      <c r="P3" s="5">
        <f t="shared" ref="P3:P66" si="0">D3+E3-I3-K3-M3-O3</f>
        <v>666.44</v>
      </c>
    </row>
    <row r="4" spans="1:16" ht="30">
      <c r="A4" s="1">
        <v>2022</v>
      </c>
      <c r="B4" s="6">
        <v>44946</v>
      </c>
      <c r="C4" s="10" t="s">
        <v>46</v>
      </c>
      <c r="D4" s="4"/>
      <c r="E4" s="4">
        <v>0.25</v>
      </c>
      <c r="F4" s="4">
        <f t="shared" ref="F4:F67" si="1">F3+D4-E4</f>
        <v>211.11999999999989</v>
      </c>
      <c r="G4" s="4"/>
      <c r="H4" s="1"/>
      <c r="I4" s="4"/>
      <c r="J4" s="1"/>
      <c r="K4" s="1"/>
      <c r="L4" s="1"/>
      <c r="M4" s="1"/>
      <c r="N4" s="1"/>
      <c r="O4" s="1"/>
      <c r="P4" s="5">
        <f t="shared" si="0"/>
        <v>0.25</v>
      </c>
    </row>
    <row r="5" spans="1:16">
      <c r="A5" s="1">
        <v>2023</v>
      </c>
      <c r="B5" s="6">
        <v>44946</v>
      </c>
      <c r="C5" s="10" t="s">
        <v>47</v>
      </c>
      <c r="D5" s="4">
        <v>15.93</v>
      </c>
      <c r="E5" s="4"/>
      <c r="F5" s="4">
        <f t="shared" si="1"/>
        <v>227.0499999999999</v>
      </c>
      <c r="G5" s="4"/>
      <c r="H5" s="1" t="s">
        <v>33</v>
      </c>
      <c r="I5" s="4">
        <v>15.93</v>
      </c>
      <c r="J5" s="1"/>
      <c r="K5" s="1"/>
      <c r="L5" s="1"/>
      <c r="M5" s="1"/>
      <c r="N5" s="1"/>
      <c r="O5" s="1"/>
      <c r="P5" s="5">
        <f t="shared" si="0"/>
        <v>0</v>
      </c>
    </row>
    <row r="6" spans="1:16">
      <c r="A6" s="1">
        <v>2023</v>
      </c>
      <c r="B6" s="6">
        <v>44946</v>
      </c>
      <c r="C6" s="10" t="s">
        <v>48</v>
      </c>
      <c r="D6" s="4">
        <v>27.5</v>
      </c>
      <c r="E6" s="4"/>
      <c r="F6" s="4">
        <f t="shared" si="1"/>
        <v>254.5499999999999</v>
      </c>
      <c r="G6" s="4"/>
      <c r="H6" s="1" t="s">
        <v>33</v>
      </c>
      <c r="I6" s="4">
        <v>27.5</v>
      </c>
      <c r="J6" s="1"/>
      <c r="K6" s="1"/>
      <c r="L6" s="1"/>
      <c r="M6" s="1"/>
      <c r="N6" s="1"/>
      <c r="O6" s="1"/>
      <c r="P6" s="5">
        <f t="shared" si="0"/>
        <v>0</v>
      </c>
    </row>
    <row r="7" spans="1:16">
      <c r="A7" s="1">
        <v>2023</v>
      </c>
      <c r="B7" s="6">
        <v>44950</v>
      </c>
      <c r="C7" s="10" t="s">
        <v>49</v>
      </c>
      <c r="D7" s="4">
        <v>9</v>
      </c>
      <c r="E7" s="4"/>
      <c r="F7" s="4">
        <f t="shared" si="1"/>
        <v>263.5499999999999</v>
      </c>
      <c r="G7" s="4"/>
      <c r="H7" s="1" t="s">
        <v>12</v>
      </c>
      <c r="I7" s="4">
        <v>9</v>
      </c>
      <c r="J7" s="1"/>
      <c r="K7" s="1"/>
      <c r="L7" s="1"/>
      <c r="M7" s="1"/>
      <c r="N7" s="1"/>
      <c r="O7" s="1"/>
      <c r="P7" s="5">
        <f t="shared" si="0"/>
        <v>0</v>
      </c>
    </row>
    <row r="8" spans="1:16">
      <c r="A8" s="1">
        <v>2023</v>
      </c>
      <c r="B8" s="6">
        <v>44950</v>
      </c>
      <c r="C8" s="10" t="s">
        <v>50</v>
      </c>
      <c r="D8" s="4">
        <v>11.58</v>
      </c>
      <c r="E8" s="4"/>
      <c r="F8" s="4">
        <f t="shared" si="1"/>
        <v>275.12999999999988</v>
      </c>
      <c r="G8" s="4"/>
      <c r="H8" s="1" t="s">
        <v>33</v>
      </c>
      <c r="I8" s="4">
        <v>11.58</v>
      </c>
      <c r="J8" s="1"/>
      <c r="K8" s="1"/>
      <c r="L8" s="1"/>
      <c r="M8" s="1"/>
      <c r="N8" s="1"/>
      <c r="O8" s="1"/>
      <c r="P8" s="5">
        <f t="shared" si="0"/>
        <v>0</v>
      </c>
    </row>
    <row r="9" spans="1:16">
      <c r="A9" s="1">
        <v>2023</v>
      </c>
      <c r="B9" s="6">
        <v>44950</v>
      </c>
      <c r="C9" s="10" t="s">
        <v>51</v>
      </c>
      <c r="D9" s="4">
        <v>22</v>
      </c>
      <c r="E9" s="4"/>
      <c r="F9" s="4">
        <f t="shared" si="1"/>
        <v>297.12999999999988</v>
      </c>
      <c r="G9" s="4"/>
      <c r="H9" s="1" t="s">
        <v>12</v>
      </c>
      <c r="I9" s="4">
        <v>22</v>
      </c>
      <c r="J9" s="1"/>
      <c r="K9" s="1"/>
      <c r="L9" s="1"/>
      <c r="M9" s="1"/>
      <c r="N9" s="1"/>
      <c r="O9" s="1"/>
      <c r="P9" s="5">
        <f t="shared" si="0"/>
        <v>0</v>
      </c>
    </row>
    <row r="10" spans="1:16" ht="30">
      <c r="A10" s="1">
        <v>2023</v>
      </c>
      <c r="B10" s="6">
        <v>44950</v>
      </c>
      <c r="C10" s="10" t="s">
        <v>52</v>
      </c>
      <c r="D10" s="4">
        <v>52.5</v>
      </c>
      <c r="E10" s="4"/>
      <c r="F10" s="4">
        <f t="shared" si="1"/>
        <v>349.62999999999988</v>
      </c>
      <c r="G10" s="4"/>
      <c r="H10" s="1" t="s">
        <v>33</v>
      </c>
      <c r="I10" s="4">
        <v>52.5</v>
      </c>
      <c r="J10" s="1"/>
      <c r="K10" s="1"/>
      <c r="L10" s="1"/>
      <c r="M10" s="1"/>
      <c r="N10" s="1"/>
      <c r="O10" s="1"/>
      <c r="P10" s="5">
        <f t="shared" si="0"/>
        <v>0</v>
      </c>
    </row>
    <row r="11" spans="1:16" ht="30">
      <c r="A11" s="1">
        <v>2023</v>
      </c>
      <c r="B11" s="6">
        <v>44950</v>
      </c>
      <c r="C11" s="10" t="s">
        <v>53</v>
      </c>
      <c r="D11" s="4">
        <v>66.5</v>
      </c>
      <c r="E11" s="4"/>
      <c r="F11" s="4">
        <f t="shared" si="1"/>
        <v>416.12999999999988</v>
      </c>
      <c r="G11" s="4"/>
      <c r="H11" s="1" t="s">
        <v>12</v>
      </c>
      <c r="I11" s="4">
        <v>66.5</v>
      </c>
      <c r="J11" s="1"/>
      <c r="K11" s="1"/>
      <c r="L11" s="1"/>
      <c r="M11" s="1"/>
      <c r="N11" s="1"/>
      <c r="O11" s="1"/>
      <c r="P11" s="5">
        <f t="shared" si="0"/>
        <v>0</v>
      </c>
    </row>
    <row r="12" spans="1:16">
      <c r="A12" s="1">
        <v>2023</v>
      </c>
      <c r="B12" s="6">
        <v>44951</v>
      </c>
      <c r="C12" s="10" t="s">
        <v>54</v>
      </c>
      <c r="D12" s="4">
        <v>264</v>
      </c>
      <c r="E12" s="4"/>
      <c r="F12" s="4">
        <f t="shared" si="1"/>
        <v>680.12999999999988</v>
      </c>
      <c r="G12" s="4"/>
      <c r="H12" s="1" t="s">
        <v>12</v>
      </c>
      <c r="I12" s="4">
        <v>264</v>
      </c>
      <c r="J12" s="1"/>
      <c r="K12" s="1"/>
      <c r="L12" s="1"/>
      <c r="M12" s="1"/>
      <c r="N12" s="1"/>
      <c r="O12" s="1"/>
      <c r="P12" s="5">
        <f t="shared" si="0"/>
        <v>0</v>
      </c>
    </row>
    <row r="13" spans="1:16">
      <c r="A13" s="1">
        <v>2023</v>
      </c>
      <c r="B13" s="6">
        <v>44952</v>
      </c>
      <c r="C13" s="10" t="s">
        <v>55</v>
      </c>
      <c r="D13" s="4">
        <v>275</v>
      </c>
      <c r="E13" s="4"/>
      <c r="F13" s="4">
        <f t="shared" si="1"/>
        <v>955.12999999999988</v>
      </c>
      <c r="G13" s="4"/>
      <c r="H13" s="1" t="s">
        <v>19</v>
      </c>
      <c r="I13" s="4">
        <v>275</v>
      </c>
      <c r="J13" s="1"/>
      <c r="K13" s="1"/>
      <c r="L13" s="1"/>
      <c r="M13" s="1"/>
      <c r="N13" s="1"/>
      <c r="O13" s="1"/>
      <c r="P13" s="5">
        <f t="shared" si="0"/>
        <v>0</v>
      </c>
    </row>
    <row r="14" spans="1:16">
      <c r="A14" s="1">
        <v>2023</v>
      </c>
      <c r="B14" s="6">
        <v>44953</v>
      </c>
      <c r="C14" s="10" t="s">
        <v>56</v>
      </c>
      <c r="D14" s="4">
        <v>41</v>
      </c>
      <c r="E14" s="4"/>
      <c r="F14" s="4">
        <f t="shared" si="1"/>
        <v>996.12999999999988</v>
      </c>
      <c r="G14" s="4"/>
      <c r="H14" s="1" t="s">
        <v>19</v>
      </c>
      <c r="I14" s="4">
        <v>41</v>
      </c>
      <c r="J14" s="1"/>
      <c r="K14" s="1"/>
      <c r="L14" s="1"/>
      <c r="M14" s="1"/>
      <c r="N14" s="1"/>
      <c r="O14" s="1"/>
      <c r="P14" s="5">
        <f t="shared" si="0"/>
        <v>0</v>
      </c>
    </row>
    <row r="15" spans="1:16">
      <c r="A15" s="1">
        <v>2023</v>
      </c>
      <c r="B15" s="6">
        <v>44956</v>
      </c>
      <c r="C15" s="10" t="s">
        <v>57</v>
      </c>
      <c r="D15" s="4">
        <v>570</v>
      </c>
      <c r="E15" s="4"/>
      <c r="F15" s="4">
        <f t="shared" si="1"/>
        <v>1566.1299999999999</v>
      </c>
      <c r="G15" s="4"/>
      <c r="H15" s="1" t="s">
        <v>19</v>
      </c>
      <c r="I15" s="4">
        <v>570</v>
      </c>
      <c r="J15" s="1"/>
      <c r="K15" s="1"/>
      <c r="L15" s="1"/>
      <c r="M15" s="1"/>
      <c r="N15" s="1"/>
      <c r="O15" s="1"/>
      <c r="P15" s="5">
        <f t="shared" si="0"/>
        <v>0</v>
      </c>
    </row>
    <row r="16" spans="1:16" ht="30">
      <c r="A16" s="1">
        <v>2023</v>
      </c>
      <c r="B16" s="6">
        <v>44957</v>
      </c>
      <c r="C16" s="10" t="s">
        <v>58</v>
      </c>
      <c r="D16" s="4">
        <v>442.45</v>
      </c>
      <c r="E16" s="4"/>
      <c r="F16" s="4">
        <f t="shared" si="1"/>
        <v>2008.58</v>
      </c>
      <c r="G16" s="4"/>
      <c r="H16" s="1" t="s">
        <v>14</v>
      </c>
      <c r="I16" s="4">
        <v>423.45</v>
      </c>
      <c r="J16" s="1" t="s">
        <v>17</v>
      </c>
      <c r="K16" s="1">
        <v>19</v>
      </c>
      <c r="L16" s="1"/>
      <c r="M16" s="1"/>
      <c r="N16" s="1"/>
      <c r="O16" s="1"/>
      <c r="P16" s="5">
        <f t="shared" si="0"/>
        <v>0</v>
      </c>
    </row>
    <row r="17" spans="1:16" ht="30">
      <c r="A17" s="1">
        <v>2023</v>
      </c>
      <c r="B17" s="6">
        <v>44957</v>
      </c>
      <c r="C17" s="10" t="s">
        <v>59</v>
      </c>
      <c r="D17" s="4">
        <v>330</v>
      </c>
      <c r="E17" s="4"/>
      <c r="F17" s="4">
        <f t="shared" si="1"/>
        <v>2338.58</v>
      </c>
      <c r="G17" s="4"/>
      <c r="H17" s="1" t="s">
        <v>19</v>
      </c>
      <c r="I17" s="4">
        <v>330</v>
      </c>
      <c r="J17" s="1"/>
      <c r="K17" s="1"/>
      <c r="L17" s="1"/>
      <c r="M17" s="1"/>
      <c r="N17" s="1"/>
      <c r="O17" s="1"/>
      <c r="P17" s="5">
        <f t="shared" si="0"/>
        <v>0</v>
      </c>
    </row>
    <row r="18" spans="1:16" ht="30">
      <c r="A18" s="1">
        <v>2023</v>
      </c>
      <c r="B18" s="6">
        <v>44957</v>
      </c>
      <c r="C18" s="10" t="s">
        <v>60</v>
      </c>
      <c r="D18" s="4">
        <v>167.36</v>
      </c>
      <c r="E18" s="4"/>
      <c r="F18" s="4">
        <f t="shared" si="1"/>
        <v>2505.94</v>
      </c>
      <c r="G18" s="4"/>
      <c r="H18" s="1" t="s">
        <v>12</v>
      </c>
      <c r="I18" s="4">
        <v>86</v>
      </c>
      <c r="J18" s="1" t="s">
        <v>14</v>
      </c>
      <c r="K18" s="1">
        <v>43.26</v>
      </c>
      <c r="L18" s="1" t="s">
        <v>17</v>
      </c>
      <c r="M18" s="1">
        <v>38.1</v>
      </c>
      <c r="N18" s="1"/>
      <c r="O18" s="1"/>
      <c r="P18" s="5">
        <f t="shared" si="0"/>
        <v>1.4210854715202004E-14</v>
      </c>
    </row>
    <row r="19" spans="1:16">
      <c r="A19" s="1">
        <v>2023</v>
      </c>
      <c r="B19" s="6">
        <v>44957</v>
      </c>
      <c r="C19" s="10" t="s">
        <v>61</v>
      </c>
      <c r="D19" s="4">
        <v>116</v>
      </c>
      <c r="E19" s="4"/>
      <c r="F19" s="4">
        <f t="shared" si="1"/>
        <v>2621.94</v>
      </c>
      <c r="G19" s="4"/>
      <c r="H19" s="1" t="s">
        <v>19</v>
      </c>
      <c r="I19" s="4">
        <v>116</v>
      </c>
      <c r="J19" s="1"/>
      <c r="K19" s="1"/>
      <c r="L19" s="1"/>
      <c r="M19" s="1"/>
      <c r="N19" s="1"/>
      <c r="O19" s="1"/>
      <c r="P19" s="5">
        <f t="shared" si="0"/>
        <v>0</v>
      </c>
    </row>
    <row r="20" spans="1:16" ht="30">
      <c r="A20" s="1">
        <v>2023</v>
      </c>
      <c r="B20" s="6">
        <v>44957</v>
      </c>
      <c r="C20" s="10" t="s">
        <v>62</v>
      </c>
      <c r="D20" s="4">
        <v>72</v>
      </c>
      <c r="E20" s="4"/>
      <c r="F20" s="4">
        <f t="shared" si="1"/>
        <v>2693.94</v>
      </c>
      <c r="G20" s="4"/>
      <c r="H20" s="1" t="s">
        <v>19</v>
      </c>
      <c r="I20" s="4">
        <v>72</v>
      </c>
      <c r="J20" s="1"/>
      <c r="K20" s="1"/>
      <c r="L20" s="1"/>
      <c r="M20" s="1"/>
      <c r="N20" s="1"/>
      <c r="O20" s="1"/>
      <c r="P20" s="5">
        <f t="shared" si="0"/>
        <v>0</v>
      </c>
    </row>
    <row r="21" spans="1:16">
      <c r="A21" s="1">
        <v>2023</v>
      </c>
      <c r="B21" s="6">
        <v>44957</v>
      </c>
      <c r="C21" s="10" t="s">
        <v>63</v>
      </c>
      <c r="D21" s="4">
        <v>44.6</v>
      </c>
      <c r="E21" s="4"/>
      <c r="F21" s="4">
        <f t="shared" si="1"/>
        <v>2738.54</v>
      </c>
      <c r="G21" s="4"/>
      <c r="H21" s="1" t="s">
        <v>17</v>
      </c>
      <c r="I21" s="4">
        <v>44.6</v>
      </c>
      <c r="J21" s="1"/>
      <c r="K21" s="1"/>
      <c r="L21" s="1"/>
      <c r="M21" s="1"/>
      <c r="N21" s="1"/>
      <c r="O21" s="1"/>
      <c r="P21" s="5">
        <f t="shared" si="0"/>
        <v>0</v>
      </c>
    </row>
    <row r="22" spans="1:16">
      <c r="A22" s="1">
        <v>2023</v>
      </c>
      <c r="B22" s="6">
        <v>44957</v>
      </c>
      <c r="C22" s="10" t="s">
        <v>64</v>
      </c>
      <c r="D22" s="4">
        <v>30.28</v>
      </c>
      <c r="E22" s="4"/>
      <c r="F22" s="4">
        <f t="shared" si="1"/>
        <v>2768.82</v>
      </c>
      <c r="G22" s="4"/>
      <c r="H22" s="1" t="s">
        <v>14</v>
      </c>
      <c r="I22" s="4">
        <v>30.28</v>
      </c>
      <c r="J22" s="1"/>
      <c r="K22" s="1"/>
      <c r="L22" s="1"/>
      <c r="M22" s="1"/>
      <c r="N22" s="1"/>
      <c r="O22" s="1"/>
      <c r="P22" s="5">
        <f t="shared" si="0"/>
        <v>0</v>
      </c>
    </row>
    <row r="23" spans="1:16">
      <c r="A23" s="1">
        <v>2023</v>
      </c>
      <c r="B23" s="6">
        <v>44958</v>
      </c>
      <c r="C23" s="10" t="s">
        <v>65</v>
      </c>
      <c r="D23" s="4">
        <v>58.31</v>
      </c>
      <c r="E23" s="4"/>
      <c r="F23" s="4">
        <f t="shared" si="1"/>
        <v>2827.13</v>
      </c>
      <c r="G23" s="4"/>
      <c r="H23" s="1" t="s">
        <v>14</v>
      </c>
      <c r="I23" s="4">
        <v>33.81</v>
      </c>
      <c r="J23" s="1" t="s">
        <v>12</v>
      </c>
      <c r="K23" s="1">
        <v>24.5</v>
      </c>
      <c r="L23" s="1"/>
      <c r="M23" s="1"/>
      <c r="N23" s="1"/>
      <c r="O23" s="1"/>
      <c r="P23" s="5">
        <f t="shared" si="0"/>
        <v>0</v>
      </c>
    </row>
    <row r="24" spans="1:16">
      <c r="A24" s="1">
        <v>2023</v>
      </c>
      <c r="B24" s="6">
        <v>44958</v>
      </c>
      <c r="C24" s="10" t="s">
        <v>66</v>
      </c>
      <c r="D24" s="4">
        <v>79.069999999999993</v>
      </c>
      <c r="E24" s="4"/>
      <c r="F24" s="4">
        <f t="shared" si="1"/>
        <v>2906.2000000000003</v>
      </c>
      <c r="G24" s="4"/>
      <c r="H24" s="1" t="s">
        <v>14</v>
      </c>
      <c r="I24" s="4">
        <v>60.07</v>
      </c>
      <c r="J24" s="1" t="s">
        <v>17</v>
      </c>
      <c r="K24" s="1">
        <v>19</v>
      </c>
      <c r="L24" s="1"/>
      <c r="M24" s="1"/>
      <c r="N24" s="1"/>
      <c r="O24" s="1"/>
      <c r="P24" s="5">
        <f t="shared" si="0"/>
        <v>-7.1054273576010019E-15</v>
      </c>
    </row>
    <row r="25" spans="1:16">
      <c r="A25" s="1">
        <v>2023</v>
      </c>
      <c r="B25" s="6">
        <v>44958</v>
      </c>
      <c r="C25" s="10" t="s">
        <v>67</v>
      </c>
      <c r="D25" s="4">
        <v>100</v>
      </c>
      <c r="E25" s="4"/>
      <c r="F25" s="4">
        <f t="shared" si="1"/>
        <v>3006.2000000000003</v>
      </c>
      <c r="G25" s="4"/>
      <c r="H25" s="1" t="s">
        <v>19</v>
      </c>
      <c r="I25" s="4">
        <v>100</v>
      </c>
      <c r="J25" s="1"/>
      <c r="K25" s="1"/>
      <c r="L25" s="1"/>
      <c r="M25" s="1"/>
      <c r="N25" s="1"/>
      <c r="O25" s="1"/>
      <c r="P25" s="5">
        <f t="shared" si="0"/>
        <v>0</v>
      </c>
    </row>
    <row r="26" spans="1:16">
      <c r="A26" s="1">
        <v>2023</v>
      </c>
      <c r="B26" s="6">
        <v>44958</v>
      </c>
      <c r="C26" s="10" t="s">
        <v>68</v>
      </c>
      <c r="D26" s="4">
        <v>118.25</v>
      </c>
      <c r="E26" s="4"/>
      <c r="F26" s="4">
        <f t="shared" si="1"/>
        <v>3124.4500000000003</v>
      </c>
      <c r="G26" s="4"/>
      <c r="H26" s="1" t="s">
        <v>17</v>
      </c>
      <c r="I26" s="4">
        <v>96</v>
      </c>
      <c r="J26" s="1" t="s">
        <v>14</v>
      </c>
      <c r="K26" s="1">
        <v>22.25</v>
      </c>
      <c r="L26" s="1"/>
      <c r="M26" s="1"/>
      <c r="N26" s="1"/>
      <c r="O26" s="1"/>
      <c r="P26" s="5">
        <f t="shared" si="0"/>
        <v>0</v>
      </c>
    </row>
    <row r="27" spans="1:16">
      <c r="A27" s="1">
        <v>2023</v>
      </c>
      <c r="B27" s="6">
        <v>44958</v>
      </c>
      <c r="C27" s="10" t="s">
        <v>69</v>
      </c>
      <c r="D27" s="4">
        <v>144</v>
      </c>
      <c r="E27" s="4"/>
      <c r="F27" s="4">
        <f t="shared" si="1"/>
        <v>3268.4500000000003</v>
      </c>
      <c r="G27" s="4"/>
      <c r="H27" s="1" t="s">
        <v>19</v>
      </c>
      <c r="I27" s="4">
        <v>144</v>
      </c>
      <c r="J27" s="1"/>
      <c r="K27" s="1"/>
      <c r="L27" s="1"/>
      <c r="M27" s="1"/>
      <c r="N27" s="1"/>
      <c r="O27" s="1"/>
      <c r="P27" s="5">
        <f t="shared" si="0"/>
        <v>0</v>
      </c>
    </row>
    <row r="28" spans="1:16">
      <c r="A28" s="1">
        <v>2023</v>
      </c>
      <c r="B28" s="6">
        <v>44958</v>
      </c>
      <c r="C28" s="10" t="s">
        <v>70</v>
      </c>
      <c r="D28" s="4">
        <v>231</v>
      </c>
      <c r="E28" s="4"/>
      <c r="F28" s="4">
        <f t="shared" si="1"/>
        <v>3499.4500000000003</v>
      </c>
      <c r="G28" s="4"/>
      <c r="H28" s="1" t="s">
        <v>33</v>
      </c>
      <c r="I28" s="4">
        <v>21</v>
      </c>
      <c r="J28" s="1" t="s">
        <v>19</v>
      </c>
      <c r="K28" s="1">
        <v>30</v>
      </c>
      <c r="L28" s="1" t="s">
        <v>14</v>
      </c>
      <c r="M28" s="1">
        <v>49</v>
      </c>
      <c r="N28" s="1" t="s">
        <v>17</v>
      </c>
      <c r="O28" s="1">
        <v>131</v>
      </c>
      <c r="P28" s="5">
        <f t="shared" si="0"/>
        <v>0</v>
      </c>
    </row>
    <row r="29" spans="1:16" ht="30">
      <c r="A29" s="1">
        <v>2023</v>
      </c>
      <c r="B29" s="6">
        <v>44959</v>
      </c>
      <c r="C29" s="10" t="s">
        <v>71</v>
      </c>
      <c r="D29" s="4">
        <v>105</v>
      </c>
      <c r="E29" s="4"/>
      <c r="F29" s="4">
        <f t="shared" si="1"/>
        <v>3604.4500000000003</v>
      </c>
      <c r="G29" s="4"/>
      <c r="H29" s="1" t="s">
        <v>14</v>
      </c>
      <c r="I29" s="4">
        <v>88.9</v>
      </c>
      <c r="J29" s="1" t="s">
        <v>17</v>
      </c>
      <c r="K29" s="1">
        <v>15.2</v>
      </c>
      <c r="L29" s="1"/>
      <c r="M29" s="1"/>
      <c r="N29" s="1"/>
      <c r="O29" s="1"/>
      <c r="P29" s="5">
        <f t="shared" si="0"/>
        <v>0.89999999999999503</v>
      </c>
    </row>
    <row r="30" spans="1:16">
      <c r="A30" s="1">
        <v>2023</v>
      </c>
      <c r="B30" s="6">
        <v>44959</v>
      </c>
      <c r="C30" s="10" t="s">
        <v>72</v>
      </c>
      <c r="D30" s="4">
        <v>283.2</v>
      </c>
      <c r="E30" s="4"/>
      <c r="F30" s="4">
        <f t="shared" si="1"/>
        <v>3887.65</v>
      </c>
      <c r="G30" s="4"/>
      <c r="H30" s="1" t="s">
        <v>19</v>
      </c>
      <c r="I30" s="4">
        <v>268</v>
      </c>
      <c r="J30" s="1" t="s">
        <v>17</v>
      </c>
      <c r="K30" s="1">
        <v>15.2</v>
      </c>
      <c r="L30" s="1"/>
      <c r="M30" s="1"/>
      <c r="N30" s="1"/>
      <c r="O30" s="1"/>
      <c r="P30" s="5">
        <f t="shared" si="0"/>
        <v>-1.0658141036401503E-14</v>
      </c>
    </row>
    <row r="31" spans="1:16">
      <c r="A31" s="1">
        <v>2023</v>
      </c>
      <c r="B31" s="6">
        <v>44959</v>
      </c>
      <c r="C31" s="10" t="s">
        <v>73</v>
      </c>
      <c r="D31" s="4">
        <v>2340</v>
      </c>
      <c r="E31" s="4"/>
      <c r="F31" s="4">
        <f t="shared" si="1"/>
        <v>6227.65</v>
      </c>
      <c r="G31" s="4"/>
      <c r="H31" s="1" t="s">
        <v>19</v>
      </c>
      <c r="I31" s="16">
        <v>2271.6</v>
      </c>
      <c r="J31" s="1" t="s">
        <v>17</v>
      </c>
      <c r="K31" s="1">
        <v>65.8</v>
      </c>
      <c r="L31" s="1"/>
      <c r="M31" s="1"/>
      <c r="N31" s="1"/>
      <c r="O31" s="1"/>
      <c r="P31" s="5">
        <f>D31+E31-I31-K31-M31-O31</f>
        <v>2.6000000000000938</v>
      </c>
    </row>
    <row r="32" spans="1:16" ht="30">
      <c r="A32" s="1">
        <v>2023</v>
      </c>
      <c r="B32" s="6">
        <v>44960</v>
      </c>
      <c r="C32" s="10" t="s">
        <v>74</v>
      </c>
      <c r="D32" s="4"/>
      <c r="E32" s="4">
        <v>472</v>
      </c>
      <c r="F32" s="4">
        <f t="shared" si="1"/>
        <v>5755.65</v>
      </c>
      <c r="G32" s="4" t="s">
        <v>12</v>
      </c>
      <c r="H32" s="1"/>
      <c r="I32" s="4"/>
      <c r="J32" s="1"/>
      <c r="K32" s="1"/>
      <c r="L32" s="1"/>
      <c r="M32" s="1"/>
      <c r="N32" s="1"/>
      <c r="O32" s="1"/>
      <c r="P32" s="5">
        <f t="shared" si="0"/>
        <v>472</v>
      </c>
    </row>
    <row r="33" spans="1:16">
      <c r="A33" s="1">
        <v>2023</v>
      </c>
      <c r="B33" s="6">
        <v>44960</v>
      </c>
      <c r="C33" s="10" t="s">
        <v>75</v>
      </c>
      <c r="D33" s="4">
        <v>116</v>
      </c>
      <c r="E33" s="4"/>
      <c r="F33" s="4">
        <f t="shared" si="1"/>
        <v>5871.65</v>
      </c>
      <c r="G33" s="4"/>
      <c r="H33" s="1" t="s">
        <v>19</v>
      </c>
      <c r="I33" s="4">
        <v>116</v>
      </c>
      <c r="J33" s="1"/>
      <c r="K33" s="1"/>
      <c r="L33" s="1"/>
      <c r="M33" s="1"/>
      <c r="N33" s="1"/>
      <c r="O33" s="1"/>
      <c r="P33" s="5">
        <f t="shared" si="0"/>
        <v>0</v>
      </c>
    </row>
    <row r="34" spans="1:16" ht="30">
      <c r="A34" s="1">
        <v>2023</v>
      </c>
      <c r="B34" s="6">
        <v>44960</v>
      </c>
      <c r="C34" s="10" t="s">
        <v>76</v>
      </c>
      <c r="D34" s="4">
        <v>147.97999999999999</v>
      </c>
      <c r="E34" s="4"/>
      <c r="F34" s="4">
        <f t="shared" si="1"/>
        <v>6019.6299999999992</v>
      </c>
      <c r="G34" s="4"/>
      <c r="H34" s="1" t="s">
        <v>14</v>
      </c>
      <c r="I34" s="4">
        <v>147.97999999999999</v>
      </c>
      <c r="J34" s="1"/>
      <c r="K34" s="1"/>
      <c r="L34" s="1"/>
      <c r="M34" s="1"/>
      <c r="N34" s="1"/>
      <c r="O34" s="1"/>
      <c r="P34" s="5">
        <f t="shared" si="0"/>
        <v>0</v>
      </c>
    </row>
    <row r="35" spans="1:16">
      <c r="A35" s="1">
        <v>2023</v>
      </c>
      <c r="B35" s="6">
        <v>44960</v>
      </c>
      <c r="C35" s="10" t="s">
        <v>77</v>
      </c>
      <c r="D35" s="4">
        <v>478.4</v>
      </c>
      <c r="E35" s="4"/>
      <c r="F35" s="4">
        <f t="shared" si="1"/>
        <v>6498.0299999999988</v>
      </c>
      <c r="G35" s="4"/>
      <c r="H35" s="1" t="s">
        <v>19</v>
      </c>
      <c r="I35" s="4">
        <v>478.4</v>
      </c>
      <c r="J35" s="1"/>
      <c r="K35" s="1"/>
      <c r="L35" s="1"/>
      <c r="M35" s="1"/>
      <c r="N35" s="1"/>
      <c r="O35" s="1"/>
      <c r="P35" s="5">
        <f t="shared" si="0"/>
        <v>0</v>
      </c>
    </row>
    <row r="36" spans="1:16" ht="30">
      <c r="A36" s="1">
        <v>2023</v>
      </c>
      <c r="B36" s="6">
        <v>44963</v>
      </c>
      <c r="C36" s="10" t="s">
        <v>78</v>
      </c>
      <c r="D36" s="4"/>
      <c r="E36" s="4">
        <v>1073.5999999999999</v>
      </c>
      <c r="F36" s="4">
        <f t="shared" si="1"/>
        <v>5424.4299999999985</v>
      </c>
      <c r="G36" s="4" t="s">
        <v>14</v>
      </c>
      <c r="H36" s="1"/>
      <c r="I36" s="4"/>
      <c r="J36" s="1"/>
      <c r="K36" s="1"/>
      <c r="L36" s="1"/>
      <c r="M36" s="1"/>
      <c r="N36" s="1"/>
      <c r="O36" s="1"/>
      <c r="P36" s="5">
        <f t="shared" si="0"/>
        <v>1073.5999999999999</v>
      </c>
    </row>
    <row r="37" spans="1:16" ht="30">
      <c r="A37" s="1">
        <v>2023</v>
      </c>
      <c r="B37" s="6">
        <v>44963</v>
      </c>
      <c r="C37" s="10" t="s">
        <v>79</v>
      </c>
      <c r="D37" s="4"/>
      <c r="E37" s="4">
        <v>0.25</v>
      </c>
      <c r="F37" s="4">
        <f t="shared" si="1"/>
        <v>5424.1799999999985</v>
      </c>
      <c r="G37" s="4" t="s">
        <v>80</v>
      </c>
      <c r="H37" s="1"/>
      <c r="I37" s="4"/>
      <c r="J37" s="1"/>
      <c r="K37" s="1"/>
      <c r="L37" s="1"/>
      <c r="M37" s="1"/>
      <c r="N37" s="1"/>
      <c r="O37" s="1"/>
      <c r="P37" s="5">
        <f t="shared" si="0"/>
        <v>0.25</v>
      </c>
    </row>
    <row r="38" spans="1:16">
      <c r="A38" s="1">
        <v>2023</v>
      </c>
      <c r="B38" s="6">
        <v>44966</v>
      </c>
      <c r="C38" s="10" t="s">
        <v>81</v>
      </c>
      <c r="D38" s="4">
        <v>204</v>
      </c>
      <c r="E38" s="4"/>
      <c r="F38" s="4">
        <f t="shared" si="1"/>
        <v>5628.1799999999985</v>
      </c>
      <c r="G38" s="4"/>
      <c r="H38" s="1" t="s">
        <v>14</v>
      </c>
      <c r="I38" s="4">
        <v>174.8</v>
      </c>
      <c r="J38" s="1" t="s">
        <v>33</v>
      </c>
      <c r="K38" s="1">
        <v>28.85</v>
      </c>
      <c r="L38" s="1"/>
      <c r="M38" s="1"/>
      <c r="N38" s="1"/>
      <c r="O38" s="1"/>
      <c r="P38" s="5">
        <f t="shared" si="0"/>
        <v>0.34999999999998721</v>
      </c>
    </row>
    <row r="39" spans="1:16" ht="30">
      <c r="A39" s="1">
        <v>2023</v>
      </c>
      <c r="B39" s="6">
        <v>44971</v>
      </c>
      <c r="C39" s="10" t="s">
        <v>82</v>
      </c>
      <c r="D39" s="4"/>
      <c r="E39" s="4">
        <v>455.61</v>
      </c>
      <c r="F39" s="4">
        <f t="shared" si="1"/>
        <v>5172.5699999999988</v>
      </c>
      <c r="G39" s="4" t="s">
        <v>17</v>
      </c>
      <c r="H39" s="1"/>
      <c r="I39" s="4"/>
      <c r="J39" s="1"/>
      <c r="K39" s="1"/>
      <c r="L39" s="1"/>
      <c r="M39" s="1"/>
      <c r="N39" s="1"/>
      <c r="O39" s="1"/>
      <c r="P39" s="5">
        <f t="shared" si="0"/>
        <v>455.61</v>
      </c>
    </row>
    <row r="40" spans="1:16" ht="30">
      <c r="A40" s="1">
        <v>2023</v>
      </c>
      <c r="B40" s="6">
        <v>44971</v>
      </c>
      <c r="C40" s="10" t="s">
        <v>83</v>
      </c>
      <c r="D40" s="4"/>
      <c r="E40" s="4">
        <v>163.89</v>
      </c>
      <c r="F40" s="4">
        <f t="shared" si="1"/>
        <v>5008.6799999999985</v>
      </c>
      <c r="G40" s="4" t="s">
        <v>33</v>
      </c>
      <c r="H40" s="1"/>
      <c r="I40" s="4"/>
      <c r="J40" s="1"/>
      <c r="K40" s="1"/>
      <c r="L40" s="1"/>
      <c r="M40" s="1"/>
      <c r="N40" s="1"/>
      <c r="O40" s="1"/>
      <c r="P40" s="5">
        <f t="shared" si="0"/>
        <v>163.89</v>
      </c>
    </row>
    <row r="41" spans="1:16" ht="30">
      <c r="A41" s="1">
        <v>2023</v>
      </c>
      <c r="B41" s="6">
        <v>44971</v>
      </c>
      <c r="C41" s="10" t="s">
        <v>84</v>
      </c>
      <c r="D41" s="4"/>
      <c r="E41" s="4">
        <v>0.25</v>
      </c>
      <c r="F41" s="4">
        <f t="shared" si="1"/>
        <v>5008.4299999999985</v>
      </c>
      <c r="G41" s="4" t="s">
        <v>80</v>
      </c>
      <c r="H41" s="1"/>
      <c r="I41" s="4"/>
      <c r="J41" s="1"/>
      <c r="K41" s="1"/>
      <c r="L41" s="1"/>
      <c r="M41" s="1"/>
      <c r="N41" s="1"/>
      <c r="O41" s="1"/>
      <c r="P41" s="5">
        <f t="shared" si="0"/>
        <v>0.25</v>
      </c>
    </row>
    <row r="42" spans="1:16">
      <c r="A42" s="1">
        <v>2023</v>
      </c>
      <c r="B42" s="6">
        <v>44977</v>
      </c>
      <c r="C42" s="10" t="s">
        <v>85</v>
      </c>
      <c r="D42" s="4">
        <v>12</v>
      </c>
      <c r="E42" s="4"/>
      <c r="F42" s="4">
        <f t="shared" si="1"/>
        <v>5020.4299999999985</v>
      </c>
      <c r="G42" s="4"/>
      <c r="H42" s="1" t="s">
        <v>36</v>
      </c>
      <c r="I42" s="4">
        <v>12</v>
      </c>
      <c r="J42" s="1"/>
      <c r="K42" s="1"/>
      <c r="L42" s="1"/>
      <c r="M42" s="1"/>
      <c r="N42" s="1"/>
      <c r="O42" s="1"/>
      <c r="P42" s="5">
        <f t="shared" si="0"/>
        <v>0</v>
      </c>
    </row>
    <row r="43" spans="1:16">
      <c r="A43" s="1">
        <v>2022</v>
      </c>
      <c r="B43" s="6">
        <v>44977</v>
      </c>
      <c r="C43" s="12" t="s">
        <v>86</v>
      </c>
      <c r="D43" s="4">
        <v>190.62</v>
      </c>
      <c r="E43" s="4"/>
      <c r="F43" s="4">
        <f t="shared" si="1"/>
        <v>5211.0499999999984</v>
      </c>
      <c r="G43" s="4"/>
      <c r="H43" s="1"/>
      <c r="I43" s="4"/>
      <c r="J43" s="1"/>
      <c r="K43" s="1"/>
      <c r="L43" s="1"/>
      <c r="M43" s="1"/>
      <c r="N43" s="1"/>
      <c r="O43" s="1"/>
      <c r="P43" s="5">
        <f t="shared" si="0"/>
        <v>190.62</v>
      </c>
    </row>
    <row r="44" spans="1:16" ht="30">
      <c r="A44" s="1">
        <v>2023</v>
      </c>
      <c r="B44" s="6">
        <v>44977</v>
      </c>
      <c r="C44" s="10" t="s">
        <v>87</v>
      </c>
      <c r="D44" s="4">
        <v>258</v>
      </c>
      <c r="E44" s="4"/>
      <c r="F44" s="4">
        <f t="shared" si="1"/>
        <v>5469.0499999999984</v>
      </c>
      <c r="G44" s="4"/>
      <c r="H44" s="1" t="s">
        <v>12</v>
      </c>
      <c r="I44" s="4">
        <v>243.9</v>
      </c>
      <c r="J44" s="1" t="s">
        <v>36</v>
      </c>
      <c r="K44" s="1">
        <v>12</v>
      </c>
      <c r="L44" s="1"/>
      <c r="M44" s="1"/>
      <c r="N44" s="1"/>
      <c r="O44" s="1"/>
      <c r="P44" s="5">
        <f t="shared" si="0"/>
        <v>2.0999999999999943</v>
      </c>
    </row>
    <row r="45" spans="1:16">
      <c r="A45" s="1">
        <v>2023</v>
      </c>
      <c r="B45" s="6">
        <v>44979</v>
      </c>
      <c r="C45" s="10" t="s">
        <v>88</v>
      </c>
      <c r="D45" s="4">
        <v>12</v>
      </c>
      <c r="E45" s="4"/>
      <c r="F45" s="4">
        <f t="shared" si="1"/>
        <v>5481.0499999999984</v>
      </c>
      <c r="G45" s="4"/>
      <c r="H45" s="1" t="s">
        <v>36</v>
      </c>
      <c r="I45" s="4">
        <v>12</v>
      </c>
      <c r="J45" s="1"/>
      <c r="K45" s="1"/>
      <c r="L45" s="1"/>
      <c r="M45" s="1"/>
      <c r="N45" s="1"/>
      <c r="O45" s="1"/>
      <c r="P45" s="5">
        <f t="shared" si="0"/>
        <v>0</v>
      </c>
    </row>
    <row r="46" spans="1:16" ht="30">
      <c r="A46" s="1">
        <v>2023</v>
      </c>
      <c r="B46" s="6">
        <v>44979</v>
      </c>
      <c r="C46" s="10" t="s">
        <v>89</v>
      </c>
      <c r="D46" s="4">
        <v>46</v>
      </c>
      <c r="E46" s="4"/>
      <c r="F46" s="4">
        <f t="shared" si="1"/>
        <v>5527.0499999999984</v>
      </c>
      <c r="G46" s="4"/>
      <c r="H46" s="1" t="s">
        <v>36</v>
      </c>
      <c r="I46" s="4">
        <v>24</v>
      </c>
      <c r="J46" s="1" t="s">
        <v>12</v>
      </c>
      <c r="K46" s="1">
        <v>22</v>
      </c>
      <c r="L46" s="1"/>
      <c r="M46" s="1"/>
      <c r="N46" s="1"/>
      <c r="O46" s="1"/>
      <c r="P46" s="5">
        <f t="shared" si="0"/>
        <v>0</v>
      </c>
    </row>
    <row r="47" spans="1:16" ht="30">
      <c r="A47" s="1">
        <v>2023</v>
      </c>
      <c r="B47" s="6">
        <v>44979</v>
      </c>
      <c r="C47" s="10" t="s">
        <v>90</v>
      </c>
      <c r="D47" s="4">
        <v>48</v>
      </c>
      <c r="E47" s="4"/>
      <c r="F47" s="4">
        <f t="shared" si="1"/>
        <v>5575.0499999999984</v>
      </c>
      <c r="G47" s="4"/>
      <c r="H47" s="1" t="s">
        <v>36</v>
      </c>
      <c r="I47" s="4">
        <v>12</v>
      </c>
      <c r="J47" s="1" t="s">
        <v>12</v>
      </c>
      <c r="K47" s="1">
        <v>36</v>
      </c>
      <c r="L47" s="1"/>
      <c r="M47" s="1"/>
      <c r="N47" s="1"/>
      <c r="O47" s="1"/>
      <c r="P47" s="5">
        <f t="shared" si="0"/>
        <v>0</v>
      </c>
    </row>
    <row r="48" spans="1:16" ht="30">
      <c r="A48" s="1">
        <v>2023</v>
      </c>
      <c r="B48" s="6">
        <v>44980</v>
      </c>
      <c r="C48" s="10" t="s">
        <v>91</v>
      </c>
      <c r="D48" s="4"/>
      <c r="E48" s="4">
        <v>4840.16</v>
      </c>
      <c r="F48" s="4">
        <f t="shared" si="1"/>
        <v>734.88999999999851</v>
      </c>
      <c r="G48" s="4" t="s">
        <v>19</v>
      </c>
      <c r="H48" s="1"/>
      <c r="I48" s="4"/>
      <c r="J48" s="1"/>
      <c r="K48" s="1"/>
      <c r="L48" s="1"/>
      <c r="M48" s="1"/>
      <c r="N48" s="1"/>
      <c r="O48" s="1"/>
      <c r="P48" s="5">
        <f t="shared" si="0"/>
        <v>4840.16</v>
      </c>
    </row>
    <row r="49" spans="1:16" ht="30">
      <c r="A49" s="1">
        <v>2023</v>
      </c>
      <c r="B49" s="6">
        <v>44980</v>
      </c>
      <c r="C49" s="10" t="s">
        <v>92</v>
      </c>
      <c r="D49" s="4"/>
      <c r="E49" s="4">
        <v>0.25</v>
      </c>
      <c r="F49" s="4">
        <f t="shared" si="1"/>
        <v>734.63999999999851</v>
      </c>
      <c r="G49" s="4" t="s">
        <v>80</v>
      </c>
      <c r="H49" s="1"/>
      <c r="I49" s="4"/>
      <c r="J49" s="1"/>
      <c r="K49" s="1"/>
      <c r="L49" s="1"/>
      <c r="M49" s="1"/>
      <c r="N49" s="1"/>
      <c r="O49" s="1"/>
      <c r="P49" s="5">
        <f t="shared" si="0"/>
        <v>0.25</v>
      </c>
    </row>
    <row r="50" spans="1:16">
      <c r="A50" s="1">
        <v>2023</v>
      </c>
      <c r="B50" s="6">
        <v>44980</v>
      </c>
      <c r="C50" s="10" t="s">
        <v>93</v>
      </c>
      <c r="D50" s="4">
        <v>58</v>
      </c>
      <c r="E50" s="4"/>
      <c r="F50" s="4">
        <f t="shared" si="1"/>
        <v>792.63999999999851</v>
      </c>
      <c r="G50" s="4"/>
      <c r="H50" s="1" t="s">
        <v>12</v>
      </c>
      <c r="I50" s="4">
        <v>58</v>
      </c>
      <c r="J50" s="1"/>
      <c r="K50" s="1"/>
      <c r="L50" s="1"/>
      <c r="M50" s="1"/>
      <c r="N50" s="1"/>
      <c r="O50" s="1"/>
      <c r="P50" s="5">
        <f t="shared" si="0"/>
        <v>0</v>
      </c>
    </row>
    <row r="51" spans="1:16">
      <c r="A51" s="1">
        <v>2023</v>
      </c>
      <c r="B51" s="6">
        <v>44980</v>
      </c>
      <c r="C51" s="10" t="s">
        <v>94</v>
      </c>
      <c r="D51" s="4">
        <v>59</v>
      </c>
      <c r="E51" s="4"/>
      <c r="F51" s="4">
        <f t="shared" si="1"/>
        <v>851.63999999999851</v>
      </c>
      <c r="G51" s="4"/>
      <c r="H51" s="1" t="s">
        <v>12</v>
      </c>
      <c r="I51" s="4">
        <v>47</v>
      </c>
      <c r="J51" s="1" t="s">
        <v>36</v>
      </c>
      <c r="K51" s="1">
        <v>12</v>
      </c>
      <c r="L51" s="1"/>
      <c r="M51" s="1"/>
      <c r="N51" s="1"/>
      <c r="O51" s="1"/>
      <c r="P51" s="5">
        <f t="shared" si="0"/>
        <v>0</v>
      </c>
    </row>
    <row r="52" spans="1:16">
      <c r="A52" s="1">
        <v>2023</v>
      </c>
      <c r="B52" s="6">
        <v>44981</v>
      </c>
      <c r="C52" s="10" t="s">
        <v>95</v>
      </c>
      <c r="D52" s="4">
        <v>12</v>
      </c>
      <c r="E52" s="4"/>
      <c r="F52" s="4">
        <f t="shared" si="1"/>
        <v>863.63999999999851</v>
      </c>
      <c r="G52" s="4"/>
      <c r="H52" s="1" t="s">
        <v>36</v>
      </c>
      <c r="I52" s="4">
        <v>12</v>
      </c>
      <c r="J52" s="1"/>
      <c r="K52" s="1"/>
      <c r="L52" s="1"/>
      <c r="M52" s="1"/>
      <c r="N52" s="1"/>
      <c r="O52" s="1"/>
      <c r="P52" s="5">
        <f t="shared" si="0"/>
        <v>0</v>
      </c>
    </row>
    <row r="53" spans="1:16">
      <c r="A53" s="1">
        <v>2023</v>
      </c>
      <c r="B53" s="6">
        <v>44985</v>
      </c>
      <c r="C53" s="10" t="s">
        <v>96</v>
      </c>
      <c r="D53" s="4">
        <v>12</v>
      </c>
      <c r="E53" s="4"/>
      <c r="F53" s="4">
        <f t="shared" si="1"/>
        <v>875.63999999999851</v>
      </c>
      <c r="G53" s="4"/>
      <c r="H53" s="1" t="s">
        <v>36</v>
      </c>
      <c r="I53" s="4">
        <v>12</v>
      </c>
      <c r="J53" s="1"/>
      <c r="K53" s="1"/>
      <c r="L53" s="1"/>
      <c r="M53" s="1"/>
      <c r="N53" s="1"/>
      <c r="O53" s="1"/>
      <c r="P53" s="5">
        <f t="shared" si="0"/>
        <v>0</v>
      </c>
    </row>
    <row r="54" spans="1:16" ht="30">
      <c r="A54" s="1">
        <v>2023</v>
      </c>
      <c r="B54" s="6">
        <v>44986</v>
      </c>
      <c r="C54" s="10" t="s">
        <v>97</v>
      </c>
      <c r="D54" s="4"/>
      <c r="E54" s="4">
        <v>406.9</v>
      </c>
      <c r="F54" s="4">
        <f t="shared" si="1"/>
        <v>468.73999999999853</v>
      </c>
      <c r="G54" s="4" t="s">
        <v>12</v>
      </c>
      <c r="H54" s="1"/>
      <c r="I54" s="4"/>
      <c r="J54" s="1"/>
      <c r="K54" s="1"/>
      <c r="L54" s="1"/>
      <c r="M54" s="1"/>
      <c r="N54" s="1"/>
      <c r="O54" s="1"/>
      <c r="P54" s="5">
        <f t="shared" si="0"/>
        <v>406.9</v>
      </c>
    </row>
    <row r="55" spans="1:16" ht="30">
      <c r="A55" s="1">
        <v>2023</v>
      </c>
      <c r="B55" s="6">
        <v>44986</v>
      </c>
      <c r="C55" s="10" t="s">
        <v>98</v>
      </c>
      <c r="D55" s="4"/>
      <c r="E55" s="4">
        <v>80</v>
      </c>
      <c r="F55" s="4">
        <f t="shared" si="1"/>
        <v>388.73999999999853</v>
      </c>
      <c r="G55" s="4" t="s">
        <v>31</v>
      </c>
      <c r="H55" s="1"/>
      <c r="I55" s="4"/>
      <c r="J55" s="1"/>
      <c r="K55" s="1"/>
      <c r="L55" s="1"/>
      <c r="M55" s="1"/>
      <c r="N55" s="1"/>
      <c r="O55" s="1"/>
      <c r="P55" s="5">
        <f t="shared" si="0"/>
        <v>80</v>
      </c>
    </row>
    <row r="56" spans="1:16" ht="30">
      <c r="A56" s="1">
        <v>2023</v>
      </c>
      <c r="B56" s="6">
        <v>44986</v>
      </c>
      <c r="C56" s="10" t="s">
        <v>99</v>
      </c>
      <c r="D56" s="4">
        <v>12</v>
      </c>
      <c r="E56" s="4"/>
      <c r="F56" s="4">
        <f t="shared" si="1"/>
        <v>400.73999999999853</v>
      </c>
      <c r="G56" s="4"/>
      <c r="H56" s="1" t="s">
        <v>36</v>
      </c>
      <c r="I56" s="4">
        <v>12</v>
      </c>
      <c r="J56" s="1"/>
      <c r="K56" s="1"/>
      <c r="L56" s="1"/>
      <c r="M56" s="1"/>
      <c r="N56" s="1"/>
      <c r="O56" s="1"/>
      <c r="P56" s="5">
        <f t="shared" si="0"/>
        <v>0</v>
      </c>
    </row>
    <row r="57" spans="1:16" ht="30">
      <c r="A57" s="1">
        <v>2023</v>
      </c>
      <c r="B57" s="6">
        <v>44986</v>
      </c>
      <c r="C57" s="10" t="s">
        <v>100</v>
      </c>
      <c r="D57" s="4">
        <v>12</v>
      </c>
      <c r="E57" s="4"/>
      <c r="F57" s="4">
        <f t="shared" si="1"/>
        <v>412.73999999999853</v>
      </c>
      <c r="G57" s="4"/>
      <c r="H57" s="1" t="s">
        <v>36</v>
      </c>
      <c r="I57" s="4">
        <v>12</v>
      </c>
      <c r="J57" s="1"/>
      <c r="K57" s="1"/>
      <c r="L57" s="1"/>
      <c r="M57" s="1"/>
      <c r="N57" s="1"/>
      <c r="O57" s="1"/>
      <c r="P57" s="5">
        <f t="shared" si="0"/>
        <v>0</v>
      </c>
    </row>
    <row r="58" spans="1:16" ht="30">
      <c r="A58" s="1">
        <v>2023</v>
      </c>
      <c r="B58" s="6">
        <v>44988</v>
      </c>
      <c r="C58" s="10" t="s">
        <v>101</v>
      </c>
      <c r="D58" s="4">
        <v>70</v>
      </c>
      <c r="E58" s="4"/>
      <c r="F58" s="4">
        <f t="shared" si="1"/>
        <v>482.73999999999853</v>
      </c>
      <c r="G58" s="4"/>
      <c r="H58" s="1" t="s">
        <v>33</v>
      </c>
      <c r="I58" s="4">
        <v>20.93</v>
      </c>
      <c r="J58" s="1" t="s">
        <v>21</v>
      </c>
      <c r="K58" s="1">
        <v>49.03</v>
      </c>
      <c r="L58" s="1"/>
      <c r="M58" s="1"/>
      <c r="N58" s="1"/>
      <c r="O58" s="1"/>
      <c r="P58" s="5">
        <f t="shared" si="0"/>
        <v>3.9999999999999147E-2</v>
      </c>
    </row>
    <row r="59" spans="1:16" ht="60">
      <c r="A59" s="1">
        <v>2023</v>
      </c>
      <c r="B59" s="6">
        <v>44991</v>
      </c>
      <c r="C59" s="10" t="s">
        <v>102</v>
      </c>
      <c r="D59" s="4">
        <v>97.35</v>
      </c>
      <c r="E59" s="4"/>
      <c r="F59" s="4">
        <f t="shared" si="1"/>
        <v>580.08999999999855</v>
      </c>
      <c r="G59" s="4"/>
      <c r="H59" s="1" t="s">
        <v>33</v>
      </c>
      <c r="I59" s="4">
        <v>15.85</v>
      </c>
      <c r="J59" s="1" t="s">
        <v>21</v>
      </c>
      <c r="K59" s="1">
        <v>81.5</v>
      </c>
      <c r="L59" s="1"/>
      <c r="M59" s="1"/>
      <c r="N59" s="1"/>
      <c r="O59" s="1"/>
      <c r="P59" s="5">
        <f t="shared" si="0"/>
        <v>0</v>
      </c>
    </row>
    <row r="60" spans="1:16" ht="30">
      <c r="A60" s="1">
        <v>2023</v>
      </c>
      <c r="B60" s="6">
        <v>44992</v>
      </c>
      <c r="C60" s="10" t="s">
        <v>103</v>
      </c>
      <c r="D60" s="4">
        <v>12</v>
      </c>
      <c r="E60" s="4"/>
      <c r="F60" s="4">
        <f t="shared" si="1"/>
        <v>592.08999999999855</v>
      </c>
      <c r="G60" s="4"/>
      <c r="H60" s="1" t="s">
        <v>36</v>
      </c>
      <c r="I60" s="4">
        <v>12</v>
      </c>
      <c r="J60" s="1"/>
      <c r="K60" s="1"/>
      <c r="L60" s="1"/>
      <c r="M60" s="1"/>
      <c r="N60" s="1"/>
      <c r="O60" s="1"/>
      <c r="P60" s="5">
        <f t="shared" si="0"/>
        <v>0</v>
      </c>
    </row>
    <row r="61" spans="1:16" ht="60">
      <c r="A61" s="1">
        <v>2023</v>
      </c>
      <c r="B61" s="6">
        <v>44992</v>
      </c>
      <c r="C61" s="10" t="s">
        <v>104</v>
      </c>
      <c r="D61" s="4">
        <v>49</v>
      </c>
      <c r="E61" s="4"/>
      <c r="F61" s="4">
        <f t="shared" si="1"/>
        <v>641.08999999999855</v>
      </c>
      <c r="G61" s="4"/>
      <c r="H61" s="1" t="s">
        <v>21</v>
      </c>
      <c r="I61" s="4">
        <v>49</v>
      </c>
      <c r="J61" s="1"/>
      <c r="K61" s="1"/>
      <c r="L61" s="1"/>
      <c r="M61" s="1"/>
      <c r="N61" s="1"/>
      <c r="O61" s="1"/>
      <c r="P61" s="5">
        <f t="shared" si="0"/>
        <v>0</v>
      </c>
    </row>
    <row r="62" spans="1:16" ht="60">
      <c r="A62" s="1">
        <v>2023</v>
      </c>
      <c r="B62" s="6">
        <v>44992</v>
      </c>
      <c r="C62" s="10" t="s">
        <v>105</v>
      </c>
      <c r="D62" s="4">
        <v>12</v>
      </c>
      <c r="E62" s="4"/>
      <c r="F62" s="4">
        <f t="shared" si="1"/>
        <v>653.08999999999855</v>
      </c>
      <c r="G62" s="4"/>
      <c r="H62" s="1" t="s">
        <v>36</v>
      </c>
      <c r="I62" s="4">
        <v>12</v>
      </c>
      <c r="J62" s="1"/>
      <c r="K62" s="1"/>
      <c r="L62" s="1"/>
      <c r="M62" s="1"/>
      <c r="N62" s="1"/>
      <c r="O62" s="1"/>
      <c r="P62" s="5">
        <f t="shared" si="0"/>
        <v>0</v>
      </c>
    </row>
    <row r="63" spans="1:16" ht="60">
      <c r="A63" s="1">
        <v>2023</v>
      </c>
      <c r="B63" s="6">
        <v>44992</v>
      </c>
      <c r="C63" s="10" t="s">
        <v>106</v>
      </c>
      <c r="D63" s="4">
        <v>80</v>
      </c>
      <c r="E63" s="4"/>
      <c r="F63" s="4">
        <f t="shared" si="1"/>
        <v>733.08999999999855</v>
      </c>
      <c r="G63" s="4"/>
      <c r="H63" s="1" t="s">
        <v>36</v>
      </c>
      <c r="I63" s="4">
        <v>12</v>
      </c>
      <c r="J63" s="1" t="s">
        <v>33</v>
      </c>
      <c r="K63" s="1">
        <v>67.790000000000006</v>
      </c>
      <c r="L63" s="1"/>
      <c r="M63" s="1"/>
      <c r="N63" s="1"/>
      <c r="O63" s="1"/>
      <c r="P63" s="5">
        <f t="shared" si="0"/>
        <v>0.20999999999999375</v>
      </c>
    </row>
    <row r="64" spans="1:16" ht="60">
      <c r="A64" s="1">
        <v>2023</v>
      </c>
      <c r="B64" s="6">
        <v>44995</v>
      </c>
      <c r="C64" s="10" t="s">
        <v>107</v>
      </c>
      <c r="D64" s="4">
        <v>168.5</v>
      </c>
      <c r="E64" s="4"/>
      <c r="F64" s="4">
        <f t="shared" si="1"/>
        <v>901.58999999999855</v>
      </c>
      <c r="G64" s="4"/>
      <c r="H64" s="1" t="s">
        <v>15</v>
      </c>
      <c r="I64" s="4">
        <v>168.5</v>
      </c>
      <c r="J64" s="1"/>
      <c r="K64" s="1"/>
      <c r="L64" s="1"/>
      <c r="M64" s="1"/>
      <c r="N64" s="1"/>
      <c r="O64" s="1"/>
      <c r="P64" s="5">
        <f t="shared" si="0"/>
        <v>0</v>
      </c>
    </row>
    <row r="65" spans="1:16" ht="60">
      <c r="A65" s="1">
        <v>2023</v>
      </c>
      <c r="B65" s="6">
        <v>44995</v>
      </c>
      <c r="C65" s="10" t="s">
        <v>108</v>
      </c>
      <c r="D65" s="4">
        <v>118</v>
      </c>
      <c r="E65" s="4"/>
      <c r="F65" s="4">
        <f t="shared" si="1"/>
        <v>1019.5899999999986</v>
      </c>
      <c r="G65" s="4"/>
      <c r="H65" s="1" t="s">
        <v>36</v>
      </c>
      <c r="I65" s="4">
        <v>24</v>
      </c>
      <c r="J65" s="1" t="s">
        <v>21</v>
      </c>
      <c r="K65" s="1">
        <v>8</v>
      </c>
      <c r="L65" s="1" t="s">
        <v>15</v>
      </c>
      <c r="M65" s="1">
        <v>86</v>
      </c>
      <c r="N65" s="1"/>
      <c r="O65" s="1"/>
      <c r="P65" s="5">
        <f t="shared" si="0"/>
        <v>0</v>
      </c>
    </row>
    <row r="66" spans="1:16" ht="60">
      <c r="A66" s="1">
        <v>2023</v>
      </c>
      <c r="B66" s="6">
        <v>44995</v>
      </c>
      <c r="C66" s="10" t="s">
        <v>109</v>
      </c>
      <c r="D66" s="4">
        <v>129.85</v>
      </c>
      <c r="E66" s="4"/>
      <c r="F66" s="4">
        <f t="shared" si="1"/>
        <v>1149.4399999999985</v>
      </c>
      <c r="G66" s="4"/>
      <c r="H66" s="1" t="s">
        <v>21</v>
      </c>
      <c r="I66" s="4">
        <v>60</v>
      </c>
      <c r="J66" s="1" t="s">
        <v>15</v>
      </c>
      <c r="K66" s="1">
        <v>69.849999999999994</v>
      </c>
      <c r="L66" s="1"/>
      <c r="M66" s="1"/>
      <c r="N66" s="1"/>
      <c r="O66" s="1"/>
      <c r="P66" s="5">
        <f t="shared" si="0"/>
        <v>0</v>
      </c>
    </row>
    <row r="67" spans="1:16" ht="60">
      <c r="A67" s="1">
        <v>2023</v>
      </c>
      <c r="B67" s="6">
        <v>44995</v>
      </c>
      <c r="C67" s="10" t="s">
        <v>110</v>
      </c>
      <c r="D67" s="4">
        <v>20.399999999999999</v>
      </c>
      <c r="E67" s="4"/>
      <c r="F67" s="4">
        <f t="shared" si="1"/>
        <v>1169.8399999999986</v>
      </c>
      <c r="G67" s="4"/>
      <c r="H67" s="1" t="s">
        <v>21</v>
      </c>
      <c r="I67" s="4">
        <v>20.399999999999999</v>
      </c>
      <c r="J67" s="1"/>
      <c r="K67" s="1"/>
      <c r="L67" s="1"/>
      <c r="M67" s="1"/>
      <c r="N67" s="1"/>
      <c r="O67" s="1"/>
      <c r="P67" s="5">
        <f t="shared" ref="P67:P98" si="2">D67+E67-I67-K67-M67-O67</f>
        <v>0</v>
      </c>
    </row>
    <row r="68" spans="1:16" ht="45">
      <c r="A68" s="1">
        <v>2023</v>
      </c>
      <c r="B68" s="6">
        <v>44995</v>
      </c>
      <c r="C68" s="10" t="s">
        <v>111</v>
      </c>
      <c r="D68" s="4">
        <v>12</v>
      </c>
      <c r="E68" s="4"/>
      <c r="F68" s="4">
        <f t="shared" ref="F68:F98" si="3">F67+D68-E68</f>
        <v>1181.8399999999986</v>
      </c>
      <c r="G68" s="4"/>
      <c r="H68" s="1" t="s">
        <v>36</v>
      </c>
      <c r="I68" s="4">
        <v>12</v>
      </c>
      <c r="J68" s="1"/>
      <c r="K68" s="1"/>
      <c r="L68" s="1"/>
      <c r="M68" s="1"/>
      <c r="N68" s="1"/>
      <c r="O68" s="1"/>
      <c r="P68" s="5">
        <f t="shared" si="2"/>
        <v>0</v>
      </c>
    </row>
    <row r="69" spans="1:16" ht="60">
      <c r="A69" s="1">
        <v>2023</v>
      </c>
      <c r="B69" s="6">
        <v>44995</v>
      </c>
      <c r="C69" s="10" t="s">
        <v>112</v>
      </c>
      <c r="D69" s="4">
        <v>38.9</v>
      </c>
      <c r="E69" s="4"/>
      <c r="F69" s="4">
        <f t="shared" si="3"/>
        <v>1220.7399999999986</v>
      </c>
      <c r="G69" s="4"/>
      <c r="H69" s="1" t="s">
        <v>15</v>
      </c>
      <c r="I69" s="4">
        <v>38.9</v>
      </c>
      <c r="J69" s="1"/>
      <c r="K69" s="1"/>
      <c r="L69" s="1"/>
      <c r="M69" s="1"/>
      <c r="N69" s="1"/>
      <c r="O69" s="1"/>
      <c r="P69" s="5">
        <f t="shared" si="2"/>
        <v>0</v>
      </c>
    </row>
    <row r="70" spans="1:16" ht="60">
      <c r="A70" s="1">
        <v>2023</v>
      </c>
      <c r="B70" s="6">
        <v>44995</v>
      </c>
      <c r="C70" s="10" t="s">
        <v>113</v>
      </c>
      <c r="D70" s="4">
        <v>77.3</v>
      </c>
      <c r="E70" s="4"/>
      <c r="F70" s="4">
        <f t="shared" si="3"/>
        <v>1298.0399999999986</v>
      </c>
      <c r="G70" s="4"/>
      <c r="H70" s="1" t="s">
        <v>15</v>
      </c>
      <c r="I70" s="4">
        <v>65.3</v>
      </c>
      <c r="J70" s="1" t="s">
        <v>36</v>
      </c>
      <c r="K70" s="1">
        <v>12</v>
      </c>
      <c r="L70" s="1"/>
      <c r="M70" s="1"/>
      <c r="N70" s="1"/>
      <c r="O70" s="1"/>
      <c r="P70" s="5">
        <f t="shared" si="2"/>
        <v>0</v>
      </c>
    </row>
    <row r="71" spans="1:16" ht="60">
      <c r="A71" s="1">
        <v>2023</v>
      </c>
      <c r="B71" s="6">
        <v>44995</v>
      </c>
      <c r="C71" s="10" t="s">
        <v>114</v>
      </c>
      <c r="D71" s="4">
        <v>133</v>
      </c>
      <c r="E71" s="4"/>
      <c r="F71" s="4">
        <f t="shared" si="3"/>
        <v>1431.0399999999986</v>
      </c>
      <c r="G71" s="4"/>
      <c r="H71" s="1" t="s">
        <v>33</v>
      </c>
      <c r="I71" s="4">
        <v>57.24</v>
      </c>
      <c r="J71" s="1" t="s">
        <v>15</v>
      </c>
      <c r="K71" s="1">
        <v>75.099999999999994</v>
      </c>
      <c r="L71" s="1"/>
      <c r="M71" s="1"/>
      <c r="N71" s="1"/>
      <c r="O71" s="1"/>
      <c r="P71" s="5">
        <f t="shared" si="2"/>
        <v>0.65999999999999659</v>
      </c>
    </row>
    <row r="72" spans="1:16" ht="60">
      <c r="A72" s="1">
        <v>2023</v>
      </c>
      <c r="B72" s="6">
        <v>44995</v>
      </c>
      <c r="C72" s="10" t="s">
        <v>115</v>
      </c>
      <c r="D72" s="4">
        <v>172</v>
      </c>
      <c r="E72" s="4"/>
      <c r="F72" s="4">
        <f t="shared" si="3"/>
        <v>1603.0399999999986</v>
      </c>
      <c r="G72" s="4"/>
      <c r="H72" s="1" t="s">
        <v>15</v>
      </c>
      <c r="I72" s="4">
        <v>82.38</v>
      </c>
      <c r="J72" s="1" t="s">
        <v>21</v>
      </c>
      <c r="K72" s="1">
        <v>55.51</v>
      </c>
      <c r="L72" s="1" t="s">
        <v>33</v>
      </c>
      <c r="M72" s="1">
        <v>23.17</v>
      </c>
      <c r="N72" s="1" t="s">
        <v>36</v>
      </c>
      <c r="O72" s="1">
        <v>10</v>
      </c>
      <c r="P72" s="5">
        <f t="shared" si="2"/>
        <v>0.94000000000000483</v>
      </c>
    </row>
    <row r="73" spans="1:16" ht="60">
      <c r="A73" s="1">
        <v>2023</v>
      </c>
      <c r="B73" s="6">
        <v>44995</v>
      </c>
      <c r="C73" s="10" t="s">
        <v>116</v>
      </c>
      <c r="D73" s="4">
        <v>12</v>
      </c>
      <c r="E73" s="4"/>
      <c r="F73" s="4">
        <f t="shared" si="3"/>
        <v>1615.0399999999986</v>
      </c>
      <c r="G73" s="4"/>
      <c r="H73" s="1" t="s">
        <v>21</v>
      </c>
      <c r="I73" s="4">
        <v>12</v>
      </c>
      <c r="J73" s="1"/>
      <c r="K73" s="1"/>
      <c r="L73" s="1"/>
      <c r="M73" s="1"/>
      <c r="N73" s="1"/>
      <c r="O73" s="1"/>
      <c r="P73" s="5">
        <f t="shared" si="2"/>
        <v>0</v>
      </c>
    </row>
    <row r="74" spans="1:16" ht="45">
      <c r="A74" s="1">
        <v>2023</v>
      </c>
      <c r="B74" s="6">
        <v>44995</v>
      </c>
      <c r="C74" s="10" t="s">
        <v>117</v>
      </c>
      <c r="D74" s="4">
        <v>593.76</v>
      </c>
      <c r="E74" s="4"/>
      <c r="F74" s="4">
        <f t="shared" si="3"/>
        <v>2208.7999999999984</v>
      </c>
      <c r="G74" s="4"/>
      <c r="H74" s="1" t="s">
        <v>21</v>
      </c>
      <c r="I74" s="4">
        <v>581.76</v>
      </c>
      <c r="J74" s="1" t="s">
        <v>36</v>
      </c>
      <c r="K74" s="1">
        <v>12</v>
      </c>
      <c r="L74" s="1"/>
      <c r="M74" s="1"/>
      <c r="N74" s="1"/>
      <c r="O74" s="1"/>
      <c r="P74" s="5">
        <f t="shared" si="2"/>
        <v>0</v>
      </c>
    </row>
    <row r="75" spans="1:16" ht="60">
      <c r="A75" s="1">
        <v>2023</v>
      </c>
      <c r="B75" s="6">
        <v>44998</v>
      </c>
      <c r="C75" s="10" t="s">
        <v>118</v>
      </c>
      <c r="D75" s="4">
        <v>12</v>
      </c>
      <c r="E75" s="4"/>
      <c r="F75" s="4">
        <f t="shared" si="3"/>
        <v>2220.7999999999984</v>
      </c>
      <c r="G75" s="4"/>
      <c r="H75" s="1" t="s">
        <v>36</v>
      </c>
      <c r="I75" s="4">
        <v>12</v>
      </c>
      <c r="J75" s="1"/>
      <c r="K75" s="1"/>
      <c r="L75" s="1"/>
      <c r="M75" s="1"/>
      <c r="N75" s="1"/>
      <c r="O75" s="1"/>
      <c r="P75" s="5">
        <f t="shared" si="2"/>
        <v>0</v>
      </c>
    </row>
    <row r="76" spans="1:16" ht="60">
      <c r="A76" s="1">
        <v>2023</v>
      </c>
      <c r="B76" s="6">
        <v>44998</v>
      </c>
      <c r="C76" s="10" t="s">
        <v>119</v>
      </c>
      <c r="D76" s="4">
        <v>141.94999999999999</v>
      </c>
      <c r="E76" s="4"/>
      <c r="F76" s="4">
        <f t="shared" si="3"/>
        <v>2362.7499999999982</v>
      </c>
      <c r="G76" s="4"/>
      <c r="H76" s="1" t="s">
        <v>36</v>
      </c>
      <c r="I76" s="4">
        <v>24</v>
      </c>
      <c r="J76" s="1" t="s">
        <v>15</v>
      </c>
      <c r="K76" s="1">
        <f>141.95-24</f>
        <v>117.94999999999999</v>
      </c>
      <c r="L76" s="1"/>
      <c r="M76" s="1"/>
      <c r="N76" s="1"/>
      <c r="O76" s="1"/>
      <c r="P76" s="5">
        <f t="shared" si="2"/>
        <v>0</v>
      </c>
    </row>
    <row r="77" spans="1:16" ht="45">
      <c r="A77" s="1">
        <v>2023</v>
      </c>
      <c r="B77" s="6">
        <v>44998</v>
      </c>
      <c r="C77" s="10" t="s">
        <v>120</v>
      </c>
      <c r="D77" s="4"/>
      <c r="E77" s="4">
        <v>287.44</v>
      </c>
      <c r="F77" s="4">
        <f t="shared" si="3"/>
        <v>2075.3099999999981</v>
      </c>
      <c r="G77" s="4" t="s">
        <v>33</v>
      </c>
      <c r="H77" s="1"/>
      <c r="I77" s="4"/>
      <c r="J77" s="1"/>
      <c r="K77" s="1"/>
      <c r="L77" s="1"/>
      <c r="M77" s="1"/>
      <c r="N77" s="1"/>
      <c r="O77" s="1"/>
      <c r="P77" s="5">
        <f t="shared" si="2"/>
        <v>287.44</v>
      </c>
    </row>
    <row r="78" spans="1:16" ht="60">
      <c r="A78" s="1">
        <v>2023</v>
      </c>
      <c r="B78" s="6">
        <v>44999</v>
      </c>
      <c r="C78" s="10" t="s">
        <v>121</v>
      </c>
      <c r="D78" s="4">
        <v>12</v>
      </c>
      <c r="E78" s="4"/>
      <c r="F78" s="4">
        <f t="shared" si="3"/>
        <v>2087.3099999999981</v>
      </c>
      <c r="G78" s="4"/>
      <c r="H78" s="1" t="s">
        <v>36</v>
      </c>
      <c r="I78" s="4">
        <v>12</v>
      </c>
      <c r="J78" s="1"/>
      <c r="K78" s="1"/>
      <c r="L78" s="1"/>
      <c r="M78" s="1"/>
      <c r="N78" s="1"/>
      <c r="O78" s="1"/>
      <c r="P78" s="5">
        <f t="shared" si="2"/>
        <v>0</v>
      </c>
    </row>
    <row r="79" spans="1:16" ht="75">
      <c r="A79" s="1">
        <v>2023</v>
      </c>
      <c r="B79" s="6">
        <v>44999</v>
      </c>
      <c r="C79" s="10" t="s">
        <v>122</v>
      </c>
      <c r="D79" s="4">
        <v>172</v>
      </c>
      <c r="E79" s="4"/>
      <c r="F79" s="4">
        <f t="shared" si="3"/>
        <v>2259.3099999999981</v>
      </c>
      <c r="G79" s="4"/>
      <c r="H79" s="1" t="s">
        <v>36</v>
      </c>
      <c r="I79" s="4">
        <v>12</v>
      </c>
      <c r="J79" s="1" t="s">
        <v>15</v>
      </c>
      <c r="K79" s="1">
        <v>160</v>
      </c>
      <c r="L79" s="1"/>
      <c r="M79" s="1"/>
      <c r="N79" s="1"/>
      <c r="O79" s="1"/>
      <c r="P79" s="5">
        <f t="shared" si="2"/>
        <v>0</v>
      </c>
    </row>
    <row r="80" spans="1:16" ht="60">
      <c r="A80" s="1">
        <v>2023</v>
      </c>
      <c r="B80" s="6">
        <v>44999</v>
      </c>
      <c r="C80" s="10" t="s">
        <v>123</v>
      </c>
      <c r="D80" s="4">
        <v>142.6</v>
      </c>
      <c r="E80" s="4"/>
      <c r="F80" s="4">
        <f t="shared" si="3"/>
        <v>2401.909999999998</v>
      </c>
      <c r="G80" s="4"/>
      <c r="H80" s="1" t="s">
        <v>17</v>
      </c>
      <c r="I80" s="4">
        <f>93.6+14.5</f>
        <v>108.1</v>
      </c>
      <c r="J80" s="1" t="s">
        <v>16</v>
      </c>
      <c r="K80" s="1">
        <v>34.200000000000003</v>
      </c>
      <c r="L80" s="1"/>
      <c r="M80" s="1"/>
      <c r="N80" s="1"/>
      <c r="O80" s="1"/>
      <c r="P80" s="5">
        <f t="shared" si="2"/>
        <v>0.29999999999999716</v>
      </c>
    </row>
    <row r="81" spans="1:16" ht="60">
      <c r="A81" s="1">
        <v>2023</v>
      </c>
      <c r="B81" s="6">
        <v>44999</v>
      </c>
      <c r="C81" s="10" t="s">
        <v>124</v>
      </c>
      <c r="D81" s="4">
        <v>218.45</v>
      </c>
      <c r="E81" s="4"/>
      <c r="F81" s="4">
        <f t="shared" si="3"/>
        <v>2620.3599999999979</v>
      </c>
      <c r="G81" s="4"/>
      <c r="H81" s="1" t="s">
        <v>36</v>
      </c>
      <c r="I81" s="4">
        <v>12</v>
      </c>
      <c r="J81" s="1" t="s">
        <v>15</v>
      </c>
      <c r="K81" s="1">
        <v>104</v>
      </c>
      <c r="L81" s="1" t="s">
        <v>16</v>
      </c>
      <c r="M81" s="1">
        <v>17.100000000000001</v>
      </c>
      <c r="N81" s="1" t="s">
        <v>21</v>
      </c>
      <c r="O81" s="1">
        <v>86.35</v>
      </c>
      <c r="P81" s="5">
        <f t="shared" si="2"/>
        <v>-1</v>
      </c>
    </row>
    <row r="82" spans="1:16" ht="60">
      <c r="A82" s="1">
        <v>2023</v>
      </c>
      <c r="B82" s="6">
        <v>44999</v>
      </c>
      <c r="C82" s="10" t="s">
        <v>125</v>
      </c>
      <c r="D82" s="4">
        <v>163.19</v>
      </c>
      <c r="E82" s="4"/>
      <c r="F82" s="4">
        <f t="shared" si="3"/>
        <v>2783.5499999999979</v>
      </c>
      <c r="G82" s="4"/>
      <c r="H82" s="1" t="s">
        <v>21</v>
      </c>
      <c r="I82" s="4">
        <v>163.19</v>
      </c>
      <c r="J82" s="1"/>
      <c r="K82" s="1"/>
      <c r="L82" s="1"/>
      <c r="M82" s="1"/>
      <c r="N82" s="1"/>
      <c r="O82" s="1"/>
      <c r="P82" s="5">
        <f t="shared" si="2"/>
        <v>0</v>
      </c>
    </row>
    <row r="83" spans="1:16" ht="60">
      <c r="A83" s="1">
        <v>2023</v>
      </c>
      <c r="B83" s="6">
        <v>44999</v>
      </c>
      <c r="C83" s="10" t="s">
        <v>126</v>
      </c>
      <c r="D83" s="4">
        <v>139</v>
      </c>
      <c r="E83" s="4"/>
      <c r="F83" s="4">
        <f t="shared" si="3"/>
        <v>2922.5499999999979</v>
      </c>
      <c r="G83" s="4"/>
      <c r="H83" s="1" t="s">
        <v>15</v>
      </c>
      <c r="I83" s="4">
        <v>92.5</v>
      </c>
      <c r="J83" s="1" t="s">
        <v>36</v>
      </c>
      <c r="K83" s="1">
        <v>12</v>
      </c>
      <c r="L83" s="1" t="s">
        <v>16</v>
      </c>
      <c r="M83" s="1">
        <v>34.299999999999997</v>
      </c>
      <c r="N83" s="1"/>
      <c r="O83" s="1"/>
      <c r="P83" s="5">
        <f t="shared" si="2"/>
        <v>0.20000000000000284</v>
      </c>
    </row>
    <row r="84" spans="1:16" ht="60">
      <c r="A84" s="1">
        <v>2023</v>
      </c>
      <c r="B84" s="6">
        <v>44999</v>
      </c>
      <c r="C84" s="10" t="s">
        <v>127</v>
      </c>
      <c r="D84" s="4">
        <v>38.56</v>
      </c>
      <c r="E84" s="4"/>
      <c r="F84" s="4">
        <f t="shared" si="3"/>
        <v>2961.1099999999979</v>
      </c>
      <c r="G84" s="4"/>
      <c r="H84" s="1" t="s">
        <v>15</v>
      </c>
      <c r="I84" s="4">
        <v>26.56</v>
      </c>
      <c r="J84" s="1" t="s">
        <v>36</v>
      </c>
      <c r="K84" s="1">
        <v>12</v>
      </c>
      <c r="L84" s="1"/>
      <c r="M84" s="1"/>
      <c r="N84" s="1"/>
      <c r="O84" s="1"/>
      <c r="P84" s="5">
        <f t="shared" si="2"/>
        <v>3.5527136788005009E-15</v>
      </c>
    </row>
    <row r="85" spans="1:16" ht="60">
      <c r="A85" s="1">
        <v>2023</v>
      </c>
      <c r="B85" s="6">
        <v>45000</v>
      </c>
      <c r="C85" s="10" t="s">
        <v>128</v>
      </c>
      <c r="D85" s="4">
        <v>36.5</v>
      </c>
      <c r="E85" s="4"/>
      <c r="F85" s="4">
        <f t="shared" si="3"/>
        <v>2997.6099999999979</v>
      </c>
      <c r="G85" s="4"/>
      <c r="H85" s="1" t="s">
        <v>15</v>
      </c>
      <c r="I85" s="4">
        <v>36.5</v>
      </c>
      <c r="J85" s="1"/>
      <c r="K85" s="1"/>
      <c r="L85" s="1"/>
      <c r="M85" s="1"/>
      <c r="N85" s="1"/>
      <c r="O85" s="1"/>
      <c r="P85" s="5">
        <f t="shared" si="2"/>
        <v>0</v>
      </c>
    </row>
    <row r="86" spans="1:16" ht="75">
      <c r="A86" s="1">
        <v>2023</v>
      </c>
      <c r="B86" s="6">
        <v>45000</v>
      </c>
      <c r="C86" s="10" t="s">
        <v>129</v>
      </c>
      <c r="D86" s="4">
        <v>163</v>
      </c>
      <c r="E86" s="4"/>
      <c r="F86" s="4">
        <f t="shared" si="3"/>
        <v>3160.6099999999979</v>
      </c>
      <c r="G86" s="4"/>
      <c r="H86" s="1" t="s">
        <v>15</v>
      </c>
      <c r="I86" s="4">
        <v>151</v>
      </c>
      <c r="J86" s="1" t="s">
        <v>36</v>
      </c>
      <c r="K86" s="1">
        <v>12</v>
      </c>
      <c r="L86" s="1"/>
      <c r="M86" s="1"/>
      <c r="N86" s="1"/>
      <c r="O86" s="1"/>
      <c r="P86" s="5">
        <f t="shared" si="2"/>
        <v>0</v>
      </c>
    </row>
    <row r="87" spans="1:16" ht="60">
      <c r="A87" s="1">
        <v>2023</v>
      </c>
      <c r="B87" s="6">
        <v>45000</v>
      </c>
      <c r="C87" s="10" t="s">
        <v>130</v>
      </c>
      <c r="D87" s="4">
        <v>95</v>
      </c>
      <c r="E87" s="4"/>
      <c r="F87" s="4">
        <f t="shared" si="3"/>
        <v>3255.6099999999979</v>
      </c>
      <c r="G87" s="4"/>
      <c r="H87" s="1" t="s">
        <v>21</v>
      </c>
      <c r="I87" s="4">
        <v>83</v>
      </c>
      <c r="J87" s="1" t="s">
        <v>36</v>
      </c>
      <c r="K87" s="1">
        <v>12</v>
      </c>
      <c r="L87" s="1"/>
      <c r="M87" s="1"/>
      <c r="N87" s="1"/>
      <c r="O87" s="1"/>
      <c r="P87" s="5">
        <f t="shared" si="2"/>
        <v>0</v>
      </c>
    </row>
    <row r="88" spans="1:16" ht="30">
      <c r="A88" s="1">
        <v>2023</v>
      </c>
      <c r="B88" s="6">
        <v>45002</v>
      </c>
      <c r="C88" s="10" t="s">
        <v>131</v>
      </c>
      <c r="D88" s="4">
        <v>236.5</v>
      </c>
      <c r="E88" s="4"/>
      <c r="F88" s="4">
        <f t="shared" si="3"/>
        <v>3492.1099999999979</v>
      </c>
      <c r="G88" s="4"/>
      <c r="H88" s="1" t="s">
        <v>13</v>
      </c>
      <c r="I88" s="4">
        <v>236.5</v>
      </c>
      <c r="J88" s="1"/>
      <c r="K88" s="1"/>
      <c r="L88" s="1"/>
      <c r="M88" s="1"/>
      <c r="N88" s="1"/>
      <c r="O88" s="1"/>
      <c r="P88" s="5">
        <f t="shared" si="2"/>
        <v>0</v>
      </c>
    </row>
    <row r="89" spans="1:16" ht="30">
      <c r="A89" s="1">
        <v>2023</v>
      </c>
      <c r="B89" s="6">
        <v>45002</v>
      </c>
      <c r="C89" s="10" t="s">
        <v>132</v>
      </c>
      <c r="D89" s="4">
        <v>167</v>
      </c>
      <c r="E89" s="4"/>
      <c r="F89" s="4">
        <f t="shared" si="3"/>
        <v>3659.1099999999979</v>
      </c>
      <c r="G89" s="4"/>
      <c r="H89" s="1" t="s">
        <v>13</v>
      </c>
      <c r="I89" s="4">
        <v>155</v>
      </c>
      <c r="J89" s="1" t="s">
        <v>36</v>
      </c>
      <c r="K89" s="1">
        <v>12</v>
      </c>
      <c r="L89" s="1"/>
      <c r="M89" s="1"/>
      <c r="N89" s="1"/>
      <c r="O89" s="1"/>
      <c r="P89" s="5">
        <f t="shared" si="2"/>
        <v>0</v>
      </c>
    </row>
    <row r="90" spans="1:16" ht="60">
      <c r="A90" s="1">
        <v>2023</v>
      </c>
      <c r="B90" s="6">
        <v>45002</v>
      </c>
      <c r="C90" s="10" t="s">
        <v>133</v>
      </c>
      <c r="D90" s="4">
        <v>1372</v>
      </c>
      <c r="E90" s="4"/>
      <c r="F90" s="4">
        <f t="shared" si="3"/>
        <v>5031.1099999999979</v>
      </c>
      <c r="G90" s="4"/>
      <c r="H90" s="1" t="s">
        <v>17</v>
      </c>
      <c r="I90" s="4">
        <v>57.2</v>
      </c>
      <c r="J90" s="1" t="s">
        <v>16</v>
      </c>
      <c r="K90" s="1">
        <v>119.4</v>
      </c>
      <c r="L90" s="1" t="s">
        <v>12</v>
      </c>
      <c r="M90" s="1">
        <v>285.60000000000002</v>
      </c>
      <c r="N90" s="1" t="s">
        <v>13</v>
      </c>
      <c r="O90" s="1">
        <v>909</v>
      </c>
      <c r="P90" s="5">
        <f t="shared" si="2"/>
        <v>0.79999999999984084</v>
      </c>
    </row>
    <row r="91" spans="1:16" ht="60">
      <c r="A91" s="1">
        <v>2023</v>
      </c>
      <c r="B91" s="6">
        <v>45002</v>
      </c>
      <c r="C91" s="10" t="s">
        <v>134</v>
      </c>
      <c r="D91" s="4">
        <v>32.5</v>
      </c>
      <c r="E91" s="4"/>
      <c r="F91" s="4">
        <f t="shared" si="3"/>
        <v>5063.6099999999979</v>
      </c>
      <c r="G91" s="4"/>
      <c r="H91" s="1" t="s">
        <v>12</v>
      </c>
      <c r="I91" s="4">
        <v>32.5</v>
      </c>
      <c r="J91" s="1"/>
      <c r="K91" s="1"/>
      <c r="L91" s="1"/>
      <c r="M91" s="1"/>
      <c r="N91" s="1"/>
      <c r="O91" s="1"/>
      <c r="P91" s="5">
        <f t="shared" si="2"/>
        <v>0</v>
      </c>
    </row>
    <row r="92" spans="1:16" ht="60">
      <c r="A92" s="1">
        <v>2023</v>
      </c>
      <c r="B92" s="6">
        <v>45002</v>
      </c>
      <c r="C92" s="10" t="s">
        <v>135</v>
      </c>
      <c r="D92" s="4">
        <v>92</v>
      </c>
      <c r="E92" s="4"/>
      <c r="F92" s="4">
        <f t="shared" si="3"/>
        <v>5155.6099999999979</v>
      </c>
      <c r="G92" s="4"/>
      <c r="H92" s="1" t="s">
        <v>13</v>
      </c>
      <c r="I92" s="4">
        <v>80</v>
      </c>
      <c r="J92" s="1" t="s">
        <v>36</v>
      </c>
      <c r="K92" s="1">
        <v>12</v>
      </c>
      <c r="L92" s="1"/>
      <c r="M92" s="1"/>
      <c r="N92" s="1"/>
      <c r="O92" s="1"/>
      <c r="P92" s="5">
        <f t="shared" si="2"/>
        <v>0</v>
      </c>
    </row>
    <row r="93" spans="1:16" ht="60">
      <c r="A93" s="1">
        <v>2023</v>
      </c>
      <c r="B93" s="6">
        <v>45002</v>
      </c>
      <c r="C93" s="10" t="s">
        <v>136</v>
      </c>
      <c r="D93" s="4">
        <v>317.3</v>
      </c>
      <c r="E93" s="4"/>
      <c r="F93" s="4">
        <f t="shared" si="3"/>
        <v>5472.909999999998</v>
      </c>
      <c r="G93" s="4"/>
      <c r="H93" s="1" t="s">
        <v>13</v>
      </c>
      <c r="I93" s="4">
        <v>317.3</v>
      </c>
      <c r="J93" s="1"/>
      <c r="K93" s="1"/>
      <c r="L93" s="1"/>
      <c r="M93" s="1"/>
      <c r="N93" s="1"/>
      <c r="O93" s="1"/>
      <c r="P93" s="5">
        <f t="shared" si="2"/>
        <v>0</v>
      </c>
    </row>
    <row r="94" spans="1:16">
      <c r="A94" s="1">
        <v>2023</v>
      </c>
      <c r="B94" s="6">
        <v>45002</v>
      </c>
      <c r="C94" s="10" t="s">
        <v>137</v>
      </c>
      <c r="D94" s="4"/>
      <c r="E94" s="4">
        <v>0.25</v>
      </c>
      <c r="F94" s="4">
        <f t="shared" si="3"/>
        <v>5472.659999999998</v>
      </c>
      <c r="G94" s="4" t="s">
        <v>80</v>
      </c>
      <c r="H94" s="1"/>
      <c r="I94" s="4"/>
      <c r="J94" s="1"/>
      <c r="K94" s="1"/>
      <c r="L94" s="1"/>
      <c r="M94" s="1"/>
      <c r="N94" s="1"/>
      <c r="O94" s="1"/>
      <c r="P94" s="5">
        <f t="shared" si="2"/>
        <v>0.25</v>
      </c>
    </row>
    <row r="95" spans="1:16" ht="60">
      <c r="A95" s="1">
        <v>2023</v>
      </c>
      <c r="B95" s="6">
        <v>45002</v>
      </c>
      <c r="C95" s="10" t="s">
        <v>138</v>
      </c>
      <c r="D95" s="4"/>
      <c r="E95" s="4">
        <v>1303.81</v>
      </c>
      <c r="F95" s="4">
        <f t="shared" si="3"/>
        <v>4168.8499999999985</v>
      </c>
      <c r="G95" s="4" t="s">
        <v>21</v>
      </c>
      <c r="H95" s="1"/>
      <c r="I95" s="4"/>
      <c r="J95" s="1"/>
      <c r="K95" s="1"/>
      <c r="L95" s="1"/>
      <c r="M95" s="1"/>
      <c r="N95" s="1"/>
      <c r="O95" s="1"/>
      <c r="P95" s="5">
        <f t="shared" si="2"/>
        <v>1303.81</v>
      </c>
    </row>
    <row r="96" spans="1:16" ht="60">
      <c r="A96" s="1">
        <v>2023</v>
      </c>
      <c r="B96" s="6">
        <v>45005</v>
      </c>
      <c r="C96" s="10" t="s">
        <v>139</v>
      </c>
      <c r="D96" s="4">
        <v>292.7</v>
      </c>
      <c r="E96" s="4"/>
      <c r="F96" s="4">
        <f t="shared" si="3"/>
        <v>4461.5499999999984</v>
      </c>
      <c r="G96" s="4"/>
      <c r="H96" s="1" t="s">
        <v>13</v>
      </c>
      <c r="I96" s="4">
        <v>292.7</v>
      </c>
      <c r="J96" s="1"/>
      <c r="K96" s="1"/>
      <c r="L96" s="1"/>
      <c r="M96" s="1"/>
      <c r="N96" s="1"/>
      <c r="O96" s="1"/>
      <c r="P96" s="5">
        <f t="shared" si="2"/>
        <v>0</v>
      </c>
    </row>
    <row r="97" spans="1:16" ht="60">
      <c r="A97" s="1">
        <v>2023</v>
      </c>
      <c r="B97" s="6">
        <v>45005</v>
      </c>
      <c r="C97" s="10" t="s">
        <v>140</v>
      </c>
      <c r="D97" s="4">
        <v>98.7</v>
      </c>
      <c r="E97" s="4"/>
      <c r="F97" s="4">
        <f t="shared" si="3"/>
        <v>4560.2499999999982</v>
      </c>
      <c r="G97" s="4"/>
      <c r="H97" s="1" t="s">
        <v>12</v>
      </c>
      <c r="I97" s="4">
        <v>63</v>
      </c>
      <c r="J97" s="1" t="s">
        <v>13</v>
      </c>
      <c r="K97" s="1">
        <v>19.100000000000001</v>
      </c>
      <c r="L97" s="1" t="s">
        <v>17</v>
      </c>
      <c r="M97" s="1">
        <v>16.600000000000001</v>
      </c>
      <c r="N97" s="1"/>
      <c r="O97" s="1"/>
      <c r="P97" s="5">
        <f t="shared" si="2"/>
        <v>0</v>
      </c>
    </row>
    <row r="98" spans="1:16" ht="60">
      <c r="A98" s="1">
        <v>2023</v>
      </c>
      <c r="B98" s="6">
        <v>45005</v>
      </c>
      <c r="C98" s="10" t="s">
        <v>141</v>
      </c>
      <c r="D98" s="4">
        <v>59.7</v>
      </c>
      <c r="E98" s="4"/>
      <c r="F98" s="4">
        <f t="shared" si="3"/>
        <v>4619.949999999998</v>
      </c>
      <c r="G98" s="4"/>
      <c r="H98" s="1" t="s">
        <v>36</v>
      </c>
      <c r="I98" s="4">
        <v>12</v>
      </c>
      <c r="J98" s="1" t="s">
        <v>13</v>
      </c>
      <c r="K98" s="1">
        <v>47.7</v>
      </c>
      <c r="L98" s="1"/>
      <c r="M98" s="1"/>
      <c r="N98" s="14" t="s">
        <v>16</v>
      </c>
      <c r="O98" s="1">
        <v>17.100000000000001</v>
      </c>
      <c r="P98" s="5">
        <f t="shared" si="2"/>
        <v>-17.100000000000001</v>
      </c>
    </row>
    <row r="99" spans="1:16" ht="60">
      <c r="A99" s="1">
        <v>2023</v>
      </c>
      <c r="B99" s="6">
        <v>45005</v>
      </c>
      <c r="C99" s="10" t="s">
        <v>142</v>
      </c>
      <c r="D99" s="4">
        <v>100.5</v>
      </c>
      <c r="E99" s="4"/>
      <c r="F99" s="4">
        <f t="shared" ref="F99:F162" si="4">F98+D99-E99</f>
        <v>4720.449999999998</v>
      </c>
      <c r="G99" s="4"/>
      <c r="H99" s="1" t="s">
        <v>12</v>
      </c>
      <c r="I99" s="4">
        <v>34</v>
      </c>
      <c r="J99" s="1" t="s">
        <v>36</v>
      </c>
      <c r="K99" s="1">
        <v>2</v>
      </c>
      <c r="L99" s="1" t="s">
        <v>22</v>
      </c>
      <c r="M99" s="1">
        <v>34.130000000000003</v>
      </c>
      <c r="N99" s="14" t="s">
        <v>17</v>
      </c>
      <c r="O99" s="1">
        <v>12.7</v>
      </c>
      <c r="P99" s="5">
        <f t="shared" ref="P99:P162" si="5">D99+E99-I99-K99-M99-O99</f>
        <v>17.669999999999998</v>
      </c>
    </row>
    <row r="100" spans="1:16" ht="60">
      <c r="A100" s="1">
        <v>2023</v>
      </c>
      <c r="B100" s="6">
        <v>45005</v>
      </c>
      <c r="C100" s="10" t="s">
        <v>143</v>
      </c>
      <c r="D100" s="4">
        <v>39</v>
      </c>
      <c r="E100" s="4"/>
      <c r="F100" s="4">
        <f t="shared" si="4"/>
        <v>4759.449999999998</v>
      </c>
      <c r="G100" s="4"/>
      <c r="H100" s="1" t="s">
        <v>15</v>
      </c>
      <c r="I100" s="4">
        <v>24.91</v>
      </c>
      <c r="J100" s="1" t="s">
        <v>21</v>
      </c>
      <c r="K100" s="1">
        <v>14.07</v>
      </c>
      <c r="L100" s="1"/>
      <c r="M100" s="1"/>
      <c r="N100" s="1"/>
      <c r="O100" s="1"/>
      <c r="P100" s="5">
        <f t="shared" si="5"/>
        <v>1.9999999999999574E-2</v>
      </c>
    </row>
    <row r="101" spans="1:16" ht="60">
      <c r="A101" s="1">
        <v>2023</v>
      </c>
      <c r="B101" s="6">
        <v>45005</v>
      </c>
      <c r="C101" s="10" t="s">
        <v>144</v>
      </c>
      <c r="D101" s="4">
        <v>107</v>
      </c>
      <c r="E101" s="4"/>
      <c r="F101" s="4">
        <f t="shared" si="4"/>
        <v>4866.449999999998</v>
      </c>
      <c r="G101" s="4"/>
      <c r="H101" s="1" t="s">
        <v>36</v>
      </c>
      <c r="I101" s="4">
        <v>12</v>
      </c>
      <c r="J101" s="1" t="s">
        <v>13</v>
      </c>
      <c r="K101" s="1">
        <v>95</v>
      </c>
      <c r="L101" s="1"/>
      <c r="M101" s="1"/>
      <c r="N101" s="1"/>
      <c r="O101" s="1"/>
      <c r="P101" s="5">
        <f t="shared" si="5"/>
        <v>0</v>
      </c>
    </row>
    <row r="102" spans="1:16" ht="60">
      <c r="A102" s="1">
        <v>2023</v>
      </c>
      <c r="B102" s="6">
        <v>45005</v>
      </c>
      <c r="C102" s="10" t="s">
        <v>145</v>
      </c>
      <c r="D102" s="4">
        <v>50.6</v>
      </c>
      <c r="E102" s="4"/>
      <c r="F102" s="4">
        <f t="shared" si="4"/>
        <v>4917.0499999999984</v>
      </c>
      <c r="G102" s="4"/>
      <c r="H102" s="1" t="s">
        <v>36</v>
      </c>
      <c r="I102" s="4">
        <v>12</v>
      </c>
      <c r="J102" s="1" t="s">
        <v>13</v>
      </c>
      <c r="K102" s="1">
        <v>38.6</v>
      </c>
      <c r="L102" s="1"/>
      <c r="M102" s="1"/>
      <c r="N102" s="1"/>
      <c r="O102" s="1"/>
      <c r="P102" s="5">
        <f t="shared" si="5"/>
        <v>0</v>
      </c>
    </row>
    <row r="103" spans="1:16" ht="60">
      <c r="A103" s="1">
        <v>2023</v>
      </c>
      <c r="B103" s="6">
        <v>45005</v>
      </c>
      <c r="C103" s="10" t="s">
        <v>146</v>
      </c>
      <c r="D103" s="4">
        <v>12</v>
      </c>
      <c r="E103" s="4"/>
      <c r="F103" s="4">
        <f t="shared" si="4"/>
        <v>4929.0499999999984</v>
      </c>
      <c r="G103" s="4"/>
      <c r="H103" s="1" t="s">
        <v>36</v>
      </c>
      <c r="I103" s="4">
        <v>12</v>
      </c>
      <c r="J103" s="1"/>
      <c r="K103" s="1"/>
      <c r="L103" s="1"/>
      <c r="M103" s="1"/>
      <c r="N103" s="1"/>
      <c r="O103" s="1"/>
      <c r="P103" s="5">
        <f t="shared" si="5"/>
        <v>0</v>
      </c>
    </row>
    <row r="104" spans="1:16" ht="60">
      <c r="A104" s="1">
        <v>2023</v>
      </c>
      <c r="B104" s="6">
        <v>45005</v>
      </c>
      <c r="C104" s="10" t="s">
        <v>147</v>
      </c>
      <c r="D104" s="4">
        <v>144.5</v>
      </c>
      <c r="E104" s="4"/>
      <c r="F104" s="4">
        <f t="shared" si="4"/>
        <v>5073.5499999999984</v>
      </c>
      <c r="G104" s="4"/>
      <c r="H104" s="1" t="s">
        <v>36</v>
      </c>
      <c r="I104" s="4">
        <v>12</v>
      </c>
      <c r="J104" s="1" t="s">
        <v>17</v>
      </c>
      <c r="K104" s="1">
        <v>132.5</v>
      </c>
      <c r="L104" s="1"/>
      <c r="M104" s="1"/>
      <c r="N104" s="1"/>
      <c r="O104" s="1"/>
      <c r="P104" s="5">
        <f t="shared" si="5"/>
        <v>0</v>
      </c>
    </row>
    <row r="105" spans="1:16" ht="45">
      <c r="A105" s="1">
        <v>2023</v>
      </c>
      <c r="B105" s="6">
        <v>45005</v>
      </c>
      <c r="C105" s="10" t="s">
        <v>148</v>
      </c>
      <c r="D105" s="4">
        <v>161.5</v>
      </c>
      <c r="E105" s="4"/>
      <c r="F105" s="4">
        <f t="shared" si="4"/>
        <v>5235.0499999999984</v>
      </c>
      <c r="G105" s="4"/>
      <c r="H105" s="1" t="s">
        <v>17</v>
      </c>
      <c r="I105" s="4">
        <v>79.349999999999994</v>
      </c>
      <c r="J105" s="1" t="s">
        <v>16</v>
      </c>
      <c r="K105" s="1">
        <v>81.75</v>
      </c>
      <c r="L105" s="1"/>
      <c r="M105" s="1"/>
      <c r="N105" s="1"/>
      <c r="O105" s="1"/>
      <c r="P105" s="5">
        <f t="shared" si="5"/>
        <v>0.40000000000000568</v>
      </c>
    </row>
    <row r="106" spans="1:16" ht="45">
      <c r="A106" s="1">
        <v>2023</v>
      </c>
      <c r="B106" s="6">
        <v>45005</v>
      </c>
      <c r="C106" s="10" t="s">
        <v>149</v>
      </c>
      <c r="D106" s="4">
        <v>169.65</v>
      </c>
      <c r="E106" s="4"/>
      <c r="F106" s="4">
        <f t="shared" si="4"/>
        <v>5404.699999999998</v>
      </c>
      <c r="G106" s="4"/>
      <c r="H106" s="1" t="s">
        <v>13</v>
      </c>
      <c r="I106" s="4">
        <v>105.5</v>
      </c>
      <c r="J106" s="1" t="s">
        <v>33</v>
      </c>
      <c r="K106" s="1">
        <v>30.7</v>
      </c>
      <c r="L106" s="1" t="s">
        <v>15</v>
      </c>
      <c r="M106" s="1">
        <v>33.43</v>
      </c>
      <c r="N106" s="1"/>
      <c r="O106" s="1"/>
      <c r="P106" s="5">
        <f t="shared" si="5"/>
        <v>2.0000000000003126E-2</v>
      </c>
    </row>
    <row r="107" spans="1:16">
      <c r="A107" s="1">
        <v>2023</v>
      </c>
      <c r="B107" s="6">
        <v>45005</v>
      </c>
      <c r="C107" s="10" t="s">
        <v>137</v>
      </c>
      <c r="D107" s="4"/>
      <c r="E107" s="4">
        <v>0.25</v>
      </c>
      <c r="F107" s="4">
        <f t="shared" si="4"/>
        <v>5404.449999999998</v>
      </c>
      <c r="G107" s="4" t="s">
        <v>80</v>
      </c>
      <c r="H107" s="1"/>
      <c r="I107" s="4"/>
      <c r="J107" s="1"/>
      <c r="K107" s="1"/>
      <c r="L107" s="1"/>
      <c r="M107" s="1"/>
      <c r="N107" s="1"/>
      <c r="O107" s="1"/>
      <c r="P107" s="5">
        <f t="shared" si="5"/>
        <v>0.25</v>
      </c>
    </row>
    <row r="108" spans="1:16" ht="60">
      <c r="A108" s="1">
        <v>2023</v>
      </c>
      <c r="B108" s="6">
        <v>45005</v>
      </c>
      <c r="C108" s="10" t="s">
        <v>150</v>
      </c>
      <c r="D108" s="4"/>
      <c r="E108" s="4">
        <v>1620.55</v>
      </c>
      <c r="F108" s="4">
        <f t="shared" si="4"/>
        <v>3783.8999999999978</v>
      </c>
      <c r="G108" s="4" t="s">
        <v>15</v>
      </c>
      <c r="H108" s="1"/>
      <c r="I108" s="4"/>
      <c r="J108" s="1"/>
      <c r="K108" s="1"/>
      <c r="L108" s="1"/>
      <c r="M108" s="1"/>
      <c r="N108" s="1"/>
      <c r="O108" s="1"/>
      <c r="P108" s="5">
        <f t="shared" si="5"/>
        <v>1620.55</v>
      </c>
    </row>
    <row r="109" spans="1:16" ht="75">
      <c r="A109" s="1">
        <v>2023</v>
      </c>
      <c r="B109" s="6">
        <v>45006</v>
      </c>
      <c r="C109" s="10" t="s">
        <v>151</v>
      </c>
      <c r="D109" s="4">
        <v>86</v>
      </c>
      <c r="E109" s="4"/>
      <c r="F109" s="4">
        <f t="shared" si="4"/>
        <v>3869.8999999999978</v>
      </c>
      <c r="G109" s="4"/>
      <c r="H109" s="1" t="s">
        <v>13</v>
      </c>
      <c r="I109" s="4">
        <v>80.900000000000006</v>
      </c>
      <c r="J109" s="1" t="s">
        <v>21</v>
      </c>
      <c r="K109" s="1">
        <v>5.0999999999999996</v>
      </c>
      <c r="L109" s="1"/>
      <c r="M109" s="1"/>
      <c r="N109" s="1"/>
      <c r="O109" s="1"/>
      <c r="P109" s="5">
        <f t="shared" si="5"/>
        <v>-5.3290705182007514E-15</v>
      </c>
    </row>
    <row r="110" spans="1:16" ht="60">
      <c r="A110" s="1">
        <v>2023</v>
      </c>
      <c r="B110" s="6">
        <v>45006</v>
      </c>
      <c r="C110" s="10" t="s">
        <v>152</v>
      </c>
      <c r="D110" s="4">
        <v>32.799999999999997</v>
      </c>
      <c r="E110" s="4"/>
      <c r="F110" s="4">
        <f t="shared" si="4"/>
        <v>3902.699999999998</v>
      </c>
      <c r="G110" s="4"/>
      <c r="H110" s="1" t="s">
        <v>13</v>
      </c>
      <c r="I110" s="4">
        <v>32.799999999999997</v>
      </c>
      <c r="J110" s="1"/>
      <c r="K110" s="1"/>
      <c r="L110" s="1"/>
      <c r="M110" s="1"/>
      <c r="N110" s="1"/>
      <c r="O110" s="1"/>
      <c r="P110" s="5">
        <f t="shared" si="5"/>
        <v>0</v>
      </c>
    </row>
    <row r="111" spans="1:16" ht="60">
      <c r="A111" s="1">
        <v>2023</v>
      </c>
      <c r="B111" s="6">
        <v>45006</v>
      </c>
      <c r="C111" s="10" t="s">
        <v>153</v>
      </c>
      <c r="D111" s="4">
        <v>488.1</v>
      </c>
      <c r="E111" s="4"/>
      <c r="F111" s="4">
        <f t="shared" si="4"/>
        <v>4390.7999999999984</v>
      </c>
      <c r="G111" s="4"/>
      <c r="H111" s="1" t="s">
        <v>13</v>
      </c>
      <c r="I111" s="4">
        <v>488.1</v>
      </c>
      <c r="J111" s="1"/>
      <c r="K111" s="1"/>
      <c r="L111" s="1"/>
      <c r="M111" s="1"/>
      <c r="N111" s="1"/>
      <c r="O111" s="1"/>
      <c r="P111" s="5">
        <f t="shared" si="5"/>
        <v>0</v>
      </c>
    </row>
    <row r="112" spans="1:16" ht="60">
      <c r="A112" s="1">
        <v>2023</v>
      </c>
      <c r="B112" s="6">
        <v>45006</v>
      </c>
      <c r="C112" s="10" t="s">
        <v>154</v>
      </c>
      <c r="D112" s="4">
        <v>227.5</v>
      </c>
      <c r="E112" s="4"/>
      <c r="F112" s="4">
        <f t="shared" si="4"/>
        <v>4618.2999999999984</v>
      </c>
      <c r="G112" s="4"/>
      <c r="H112" s="1" t="s">
        <v>13</v>
      </c>
      <c r="I112" s="4">
        <v>227.5</v>
      </c>
      <c r="J112" s="1"/>
      <c r="K112" s="1"/>
      <c r="L112" s="1"/>
      <c r="M112" s="1"/>
      <c r="N112" s="1"/>
      <c r="O112" s="1"/>
      <c r="P112" s="5">
        <f t="shared" si="5"/>
        <v>0</v>
      </c>
    </row>
    <row r="113" spans="1:16" ht="45">
      <c r="A113" s="1">
        <v>2023</v>
      </c>
      <c r="B113" s="6">
        <v>45006</v>
      </c>
      <c r="C113" s="10" t="s">
        <v>155</v>
      </c>
      <c r="D113" s="4">
        <v>69.3</v>
      </c>
      <c r="E113" s="4"/>
      <c r="F113" s="4">
        <f t="shared" si="4"/>
        <v>4687.5999999999985</v>
      </c>
      <c r="G113" s="4"/>
      <c r="H113" s="1" t="s">
        <v>13</v>
      </c>
      <c r="I113" s="4">
        <v>69.3</v>
      </c>
      <c r="J113" s="1"/>
      <c r="K113" s="1"/>
      <c r="L113" s="1"/>
      <c r="M113" s="1"/>
      <c r="N113" s="1"/>
      <c r="O113" s="1"/>
      <c r="P113" s="5">
        <f t="shared" si="5"/>
        <v>0</v>
      </c>
    </row>
    <row r="114" spans="1:16" ht="60">
      <c r="A114" s="1">
        <v>2023</v>
      </c>
      <c r="B114" s="6">
        <v>45006</v>
      </c>
      <c r="C114" s="10" t="s">
        <v>156</v>
      </c>
      <c r="D114" s="4">
        <v>107.8</v>
      </c>
      <c r="E114" s="4"/>
      <c r="F114" s="4">
        <f t="shared" si="4"/>
        <v>4795.3999999999987</v>
      </c>
      <c r="G114" s="4"/>
      <c r="H114" s="1" t="s">
        <v>36</v>
      </c>
      <c r="I114" s="4">
        <v>12</v>
      </c>
      <c r="J114" s="1" t="s">
        <v>17</v>
      </c>
      <c r="K114" s="1">
        <v>58.6</v>
      </c>
      <c r="L114" s="1" t="s">
        <v>13</v>
      </c>
      <c r="M114" s="5">
        <f>D114-I114-K114</f>
        <v>37.199999999999996</v>
      </c>
      <c r="N114" s="1"/>
      <c r="O114" s="1"/>
      <c r="P114" s="5">
        <f t="shared" si="5"/>
        <v>0</v>
      </c>
    </row>
    <row r="115" spans="1:16" ht="60">
      <c r="A115" s="1">
        <v>2023</v>
      </c>
      <c r="B115" s="6">
        <v>45006</v>
      </c>
      <c r="C115" s="10" t="s">
        <v>157</v>
      </c>
      <c r="D115" s="4">
        <v>32.1</v>
      </c>
      <c r="E115" s="4"/>
      <c r="F115" s="4">
        <f t="shared" si="4"/>
        <v>4827.4999999999991</v>
      </c>
      <c r="G115" s="4"/>
      <c r="H115" s="1" t="s">
        <v>12</v>
      </c>
      <c r="I115" s="4">
        <v>13</v>
      </c>
      <c r="J115" s="1" t="s">
        <v>13</v>
      </c>
      <c r="K115" s="1">
        <v>19.100000000000001</v>
      </c>
      <c r="L115" s="1"/>
      <c r="M115" s="1"/>
      <c r="N115" s="1"/>
      <c r="O115" s="1"/>
      <c r="P115" s="5">
        <f t="shared" si="5"/>
        <v>0</v>
      </c>
    </row>
    <row r="116" spans="1:16" ht="60">
      <c r="A116" s="1">
        <v>2023</v>
      </c>
      <c r="B116" s="6">
        <v>45006</v>
      </c>
      <c r="C116" s="10" t="s">
        <v>158</v>
      </c>
      <c r="D116" s="4">
        <v>167</v>
      </c>
      <c r="E116" s="4"/>
      <c r="F116" s="4">
        <f t="shared" si="4"/>
        <v>4994.4999999999991</v>
      </c>
      <c r="G116" s="4"/>
      <c r="H116" s="1" t="s">
        <v>13</v>
      </c>
      <c r="I116" s="4">
        <v>155</v>
      </c>
      <c r="J116" s="1" t="s">
        <v>36</v>
      </c>
      <c r="K116" s="1">
        <v>12</v>
      </c>
      <c r="L116" s="1"/>
      <c r="M116" s="1"/>
      <c r="N116" s="1"/>
      <c r="O116" s="1"/>
      <c r="P116" s="5">
        <f t="shared" si="5"/>
        <v>0</v>
      </c>
    </row>
    <row r="117" spans="1:16" ht="60">
      <c r="A117" s="1">
        <v>2023</v>
      </c>
      <c r="B117" s="6">
        <v>45006</v>
      </c>
      <c r="C117" s="10" t="s">
        <v>159</v>
      </c>
      <c r="D117" s="4">
        <v>146.30000000000001</v>
      </c>
      <c r="E117" s="4"/>
      <c r="F117" s="4">
        <f t="shared" si="4"/>
        <v>5140.7999999999993</v>
      </c>
      <c r="G117" s="4"/>
      <c r="H117" s="1" t="s">
        <v>13</v>
      </c>
      <c r="I117" s="4">
        <v>134.30000000000001</v>
      </c>
      <c r="J117" s="1" t="s">
        <v>36</v>
      </c>
      <c r="K117" s="1">
        <v>12</v>
      </c>
      <c r="L117" s="1"/>
      <c r="M117" s="1"/>
      <c r="N117" s="1"/>
      <c r="O117" s="1"/>
      <c r="P117" s="5">
        <f t="shared" si="5"/>
        <v>0</v>
      </c>
    </row>
    <row r="118" spans="1:16" ht="60">
      <c r="A118" s="1">
        <v>2023</v>
      </c>
      <c r="B118" s="6">
        <v>45006</v>
      </c>
      <c r="C118" s="10" t="s">
        <v>160</v>
      </c>
      <c r="D118" s="4">
        <v>141.61000000000001</v>
      </c>
      <c r="E118" s="4"/>
      <c r="F118" s="4">
        <f t="shared" si="4"/>
        <v>5282.4099999999989</v>
      </c>
      <c r="G118" s="4"/>
      <c r="H118" s="1" t="s">
        <v>36</v>
      </c>
      <c r="I118" s="4">
        <v>12</v>
      </c>
      <c r="J118" s="1" t="s">
        <v>15</v>
      </c>
      <c r="K118" s="1">
        <v>100.06</v>
      </c>
      <c r="L118" s="1" t="s">
        <v>17</v>
      </c>
      <c r="M118" s="1">
        <v>29.55</v>
      </c>
      <c r="N118" s="1"/>
      <c r="O118" s="1"/>
      <c r="P118" s="5">
        <f t="shared" si="5"/>
        <v>1.0658141036401503E-14</v>
      </c>
    </row>
    <row r="119" spans="1:16" ht="60">
      <c r="A119" s="1">
        <v>2023</v>
      </c>
      <c r="B119" s="6">
        <v>45006</v>
      </c>
      <c r="C119" s="10" t="s">
        <v>161</v>
      </c>
      <c r="D119" s="4"/>
      <c r="E119" s="4">
        <v>515.25</v>
      </c>
      <c r="F119" s="4">
        <f t="shared" si="4"/>
        <v>4767.1599999999989</v>
      </c>
      <c r="G119" s="4" t="s">
        <v>17</v>
      </c>
      <c r="H119" s="1"/>
      <c r="I119" s="4"/>
      <c r="J119" s="1"/>
      <c r="K119" s="1"/>
      <c r="L119" s="1"/>
      <c r="M119" s="1"/>
      <c r="N119" s="1"/>
      <c r="O119" s="1"/>
      <c r="P119" s="5">
        <f t="shared" si="5"/>
        <v>515.25</v>
      </c>
    </row>
    <row r="120" spans="1:16">
      <c r="A120" s="1">
        <v>2023</v>
      </c>
      <c r="B120" s="6">
        <v>45006</v>
      </c>
      <c r="C120" s="10" t="s">
        <v>137</v>
      </c>
      <c r="D120" s="4"/>
      <c r="E120" s="4">
        <v>0.25</v>
      </c>
      <c r="F120" s="4">
        <f t="shared" si="4"/>
        <v>4766.9099999999989</v>
      </c>
      <c r="G120" s="4" t="s">
        <v>80</v>
      </c>
      <c r="H120" s="1"/>
      <c r="I120" s="4"/>
      <c r="J120" s="1"/>
      <c r="K120" s="1"/>
      <c r="L120" s="1"/>
      <c r="M120" s="1"/>
      <c r="N120" s="1"/>
      <c r="O120" s="1"/>
      <c r="P120" s="5">
        <f t="shared" si="5"/>
        <v>0.25</v>
      </c>
    </row>
    <row r="121" spans="1:16" ht="45">
      <c r="A121" s="1">
        <v>2023</v>
      </c>
      <c r="B121" s="6">
        <v>45006</v>
      </c>
      <c r="C121" s="10" t="s">
        <v>162</v>
      </c>
      <c r="D121" s="4">
        <v>81.2</v>
      </c>
      <c r="E121" s="4"/>
      <c r="F121" s="4">
        <f t="shared" si="4"/>
        <v>4848.1099999999988</v>
      </c>
      <c r="G121" s="4"/>
      <c r="H121" s="1" t="s">
        <v>13</v>
      </c>
      <c r="I121" s="4">
        <v>81.2</v>
      </c>
      <c r="J121" s="1"/>
      <c r="K121" s="1"/>
      <c r="L121" s="1"/>
      <c r="M121" s="1"/>
      <c r="N121" s="14" t="s">
        <v>33</v>
      </c>
      <c r="O121" s="1">
        <v>45.97</v>
      </c>
      <c r="P121" s="5">
        <f t="shared" si="5"/>
        <v>-45.97</v>
      </c>
    </row>
    <row r="122" spans="1:16" ht="45">
      <c r="A122" s="1">
        <v>2023</v>
      </c>
      <c r="B122" s="6">
        <v>45006</v>
      </c>
      <c r="C122" s="10" t="s">
        <v>163</v>
      </c>
      <c r="D122" s="4">
        <v>216.71</v>
      </c>
      <c r="E122" s="4"/>
      <c r="F122" s="4">
        <f t="shared" si="4"/>
        <v>5064.8199999999988</v>
      </c>
      <c r="G122" s="4"/>
      <c r="H122" s="1" t="s">
        <v>21</v>
      </c>
      <c r="I122" s="4">
        <v>28</v>
      </c>
      <c r="J122" s="1" t="s">
        <v>15</v>
      </c>
      <c r="K122" s="1">
        <v>73.84</v>
      </c>
      <c r="L122" s="1" t="s">
        <v>16</v>
      </c>
      <c r="M122" s="1">
        <v>44.9</v>
      </c>
      <c r="N122" s="1" t="s">
        <v>36</v>
      </c>
      <c r="O122" s="1">
        <v>24</v>
      </c>
      <c r="P122" s="5">
        <f t="shared" si="5"/>
        <v>45.97</v>
      </c>
    </row>
    <row r="123" spans="1:16" ht="75">
      <c r="A123" s="1">
        <v>2023</v>
      </c>
      <c r="B123" s="6">
        <v>45006</v>
      </c>
      <c r="C123" s="10" t="s">
        <v>164</v>
      </c>
      <c r="D123" s="4">
        <v>282</v>
      </c>
      <c r="E123" s="4"/>
      <c r="F123" s="4">
        <f t="shared" si="4"/>
        <v>5346.8199999999988</v>
      </c>
      <c r="G123" s="4"/>
      <c r="H123" s="1" t="s">
        <v>13</v>
      </c>
      <c r="I123" s="4">
        <v>252.2</v>
      </c>
      <c r="J123" s="1" t="s">
        <v>36</v>
      </c>
      <c r="K123" s="1">
        <v>12</v>
      </c>
      <c r="L123" s="1" t="s">
        <v>22</v>
      </c>
      <c r="M123" s="1">
        <v>17.53</v>
      </c>
      <c r="N123" s="1"/>
      <c r="O123" s="1"/>
      <c r="P123" s="5">
        <f t="shared" si="5"/>
        <v>0.27000000000001023</v>
      </c>
    </row>
    <row r="124" spans="1:16" ht="60">
      <c r="A124" s="1">
        <v>2023</v>
      </c>
      <c r="B124" s="6">
        <v>45008</v>
      </c>
      <c r="C124" s="10" t="s">
        <v>165</v>
      </c>
      <c r="D124" s="4">
        <v>208.4</v>
      </c>
      <c r="E124" s="4"/>
      <c r="F124" s="4">
        <f t="shared" si="4"/>
        <v>5555.2199999999984</v>
      </c>
      <c r="G124" s="4"/>
      <c r="H124" s="1" t="s">
        <v>13</v>
      </c>
      <c r="I124" s="4">
        <v>68.2</v>
      </c>
      <c r="J124" s="1" t="s">
        <v>22</v>
      </c>
      <c r="K124" s="1">
        <v>140.19999999999999</v>
      </c>
      <c r="L124" s="1"/>
      <c r="M124" s="1"/>
      <c r="N124" s="1"/>
      <c r="O124" s="1"/>
      <c r="P124" s="5">
        <f t="shared" si="5"/>
        <v>0</v>
      </c>
    </row>
    <row r="125" spans="1:16" ht="60">
      <c r="A125" s="1">
        <v>2023</v>
      </c>
      <c r="B125" s="6">
        <v>45008</v>
      </c>
      <c r="C125" s="10" t="s">
        <v>166</v>
      </c>
      <c r="D125" s="4">
        <v>46</v>
      </c>
      <c r="E125" s="4"/>
      <c r="F125" s="4">
        <f t="shared" si="4"/>
        <v>5601.2199999999984</v>
      </c>
      <c r="G125" s="4"/>
      <c r="H125" s="1" t="s">
        <v>13</v>
      </c>
      <c r="I125" s="4">
        <v>34</v>
      </c>
      <c r="J125" s="1" t="s">
        <v>36</v>
      </c>
      <c r="K125" s="1">
        <v>12</v>
      </c>
      <c r="L125" s="1"/>
      <c r="M125" s="1"/>
      <c r="N125" s="1"/>
      <c r="O125" s="1"/>
      <c r="P125" s="5">
        <f t="shared" si="5"/>
        <v>0</v>
      </c>
    </row>
    <row r="126" spans="1:16" ht="60">
      <c r="A126" s="1">
        <v>2023</v>
      </c>
      <c r="B126" s="6">
        <v>45008</v>
      </c>
      <c r="C126" s="10" t="s">
        <v>167</v>
      </c>
      <c r="D126" s="4">
        <v>46.1</v>
      </c>
      <c r="E126" s="4"/>
      <c r="F126" s="4">
        <f t="shared" si="4"/>
        <v>5647.3199999999988</v>
      </c>
      <c r="G126" s="4"/>
      <c r="H126" s="1" t="s">
        <v>13</v>
      </c>
      <c r="I126" s="4">
        <v>46.1</v>
      </c>
      <c r="J126" s="1"/>
      <c r="K126" s="1"/>
      <c r="L126" s="1"/>
      <c r="M126" s="1"/>
      <c r="N126" s="1"/>
      <c r="O126" s="1"/>
      <c r="P126" s="5">
        <f t="shared" si="5"/>
        <v>0</v>
      </c>
    </row>
    <row r="127" spans="1:16" ht="60">
      <c r="A127" s="1">
        <v>2023</v>
      </c>
      <c r="B127" s="6">
        <v>45008</v>
      </c>
      <c r="C127" s="10" t="s">
        <v>168</v>
      </c>
      <c r="D127" s="4">
        <v>12</v>
      </c>
      <c r="E127" s="4"/>
      <c r="F127" s="4">
        <f t="shared" si="4"/>
        <v>5659.3199999999988</v>
      </c>
      <c r="G127" s="4"/>
      <c r="H127" s="1" t="s">
        <v>21</v>
      </c>
      <c r="I127" s="4">
        <v>12</v>
      </c>
      <c r="J127" s="1"/>
      <c r="K127" s="1"/>
      <c r="L127" s="1"/>
      <c r="M127" s="1"/>
      <c r="N127" s="1"/>
      <c r="O127" s="1"/>
      <c r="P127" s="5">
        <f t="shared" si="5"/>
        <v>0</v>
      </c>
    </row>
    <row r="128" spans="1:16" ht="60">
      <c r="A128" s="1">
        <v>2023</v>
      </c>
      <c r="B128" s="6">
        <v>45008</v>
      </c>
      <c r="C128" s="10" t="s">
        <v>169</v>
      </c>
      <c r="D128" s="4">
        <v>61.5</v>
      </c>
      <c r="E128" s="4"/>
      <c r="F128" s="4">
        <f t="shared" si="4"/>
        <v>5720.8199999999988</v>
      </c>
      <c r="G128" s="4"/>
      <c r="H128" s="1" t="s">
        <v>13</v>
      </c>
      <c r="I128" s="4">
        <v>49.5</v>
      </c>
      <c r="J128" s="1" t="s">
        <v>36</v>
      </c>
      <c r="K128" s="1">
        <v>12</v>
      </c>
      <c r="L128" s="1"/>
      <c r="M128" s="1"/>
      <c r="N128" s="1"/>
      <c r="O128" s="1"/>
      <c r="P128" s="5">
        <f t="shared" si="5"/>
        <v>0</v>
      </c>
    </row>
    <row r="129" spans="1:16" ht="60">
      <c r="A129" s="1">
        <v>2023</v>
      </c>
      <c r="B129" s="6">
        <v>45008</v>
      </c>
      <c r="C129" s="10" t="s">
        <v>170</v>
      </c>
      <c r="D129" s="4">
        <v>1205.4000000000001</v>
      </c>
      <c r="E129" s="4"/>
      <c r="F129" s="4">
        <f t="shared" si="4"/>
        <v>6926.2199999999993</v>
      </c>
      <c r="G129" s="4"/>
      <c r="H129" s="1" t="s">
        <v>13</v>
      </c>
      <c r="I129" s="4">
        <v>1205.4000000000001</v>
      </c>
      <c r="J129" s="1"/>
      <c r="K129" s="1"/>
      <c r="L129" s="1"/>
      <c r="M129" s="1"/>
      <c r="N129" s="1"/>
      <c r="O129" s="1"/>
      <c r="P129" s="5">
        <f t="shared" si="5"/>
        <v>0</v>
      </c>
    </row>
    <row r="130" spans="1:16" ht="60">
      <c r="A130" s="1">
        <v>2023</v>
      </c>
      <c r="B130" s="6">
        <v>45009</v>
      </c>
      <c r="C130" s="10" t="s">
        <v>171</v>
      </c>
      <c r="D130" s="4">
        <v>12</v>
      </c>
      <c r="E130" s="4"/>
      <c r="F130" s="4">
        <f t="shared" si="4"/>
        <v>6938.2199999999993</v>
      </c>
      <c r="G130" s="4"/>
      <c r="H130" s="1" t="s">
        <v>36</v>
      </c>
      <c r="I130" s="4">
        <v>12</v>
      </c>
      <c r="J130" s="1"/>
      <c r="K130" s="1"/>
      <c r="L130" s="1"/>
      <c r="M130" s="1"/>
      <c r="N130" s="1"/>
      <c r="O130" s="1"/>
      <c r="P130" s="5">
        <f t="shared" si="5"/>
        <v>0</v>
      </c>
    </row>
    <row r="131" spans="1:16" ht="60">
      <c r="A131" s="1">
        <v>2023</v>
      </c>
      <c r="B131" s="6">
        <v>45009</v>
      </c>
      <c r="C131" s="10" t="s">
        <v>172</v>
      </c>
      <c r="D131" s="4">
        <v>92.45</v>
      </c>
      <c r="E131" s="4"/>
      <c r="F131" s="4">
        <f t="shared" si="4"/>
        <v>7030.6699999999992</v>
      </c>
      <c r="G131" s="4"/>
      <c r="H131" s="1" t="s">
        <v>22</v>
      </c>
      <c r="I131" s="4">
        <v>92.45</v>
      </c>
      <c r="J131" s="1"/>
      <c r="K131" s="1"/>
      <c r="L131" s="1"/>
      <c r="M131" s="1"/>
      <c r="N131" s="1"/>
      <c r="O131" s="1"/>
      <c r="P131" s="5">
        <f t="shared" si="5"/>
        <v>0</v>
      </c>
    </row>
    <row r="132" spans="1:16" ht="60">
      <c r="A132" s="1">
        <v>2023</v>
      </c>
      <c r="B132" s="6">
        <v>45012</v>
      </c>
      <c r="C132" s="10" t="s">
        <v>173</v>
      </c>
      <c r="D132" s="4">
        <v>12</v>
      </c>
      <c r="E132" s="4"/>
      <c r="F132" s="4">
        <f t="shared" si="4"/>
        <v>7042.6699999999992</v>
      </c>
      <c r="G132" s="4"/>
      <c r="H132" s="1" t="s">
        <v>36</v>
      </c>
      <c r="I132" s="4">
        <v>12</v>
      </c>
      <c r="J132" s="1"/>
      <c r="K132" s="1"/>
      <c r="L132" s="1"/>
      <c r="M132" s="1"/>
      <c r="N132" s="1"/>
      <c r="O132" s="1"/>
      <c r="P132" s="5">
        <f t="shared" si="5"/>
        <v>0</v>
      </c>
    </row>
    <row r="133" spans="1:16" ht="60">
      <c r="A133" s="1">
        <v>2023</v>
      </c>
      <c r="B133" s="6">
        <v>45012</v>
      </c>
      <c r="C133" s="10" t="s">
        <v>174</v>
      </c>
      <c r="D133" s="4">
        <v>1329.7</v>
      </c>
      <c r="E133" s="4"/>
      <c r="F133" s="4">
        <f t="shared" si="4"/>
        <v>8372.369999999999</v>
      </c>
      <c r="G133" s="4"/>
      <c r="H133" s="1" t="s">
        <v>36</v>
      </c>
      <c r="I133" s="4">
        <v>24</v>
      </c>
      <c r="J133" s="1" t="s">
        <v>13</v>
      </c>
      <c r="K133" s="1">
        <v>1305.7</v>
      </c>
      <c r="L133" s="1"/>
      <c r="M133" s="1"/>
      <c r="N133" s="1"/>
      <c r="O133" s="1"/>
      <c r="P133" s="5">
        <f t="shared" si="5"/>
        <v>0</v>
      </c>
    </row>
    <row r="134" spans="1:16" ht="45">
      <c r="A134" s="1">
        <v>2023</v>
      </c>
      <c r="B134" s="6">
        <v>45012</v>
      </c>
      <c r="C134" s="10" t="s">
        <v>175</v>
      </c>
      <c r="D134" s="4">
        <v>36.5</v>
      </c>
      <c r="E134" s="4"/>
      <c r="F134" s="4">
        <f t="shared" si="4"/>
        <v>8408.869999999999</v>
      </c>
      <c r="G134" s="4"/>
      <c r="H134" s="1" t="s">
        <v>22</v>
      </c>
      <c r="I134" s="4">
        <v>19</v>
      </c>
      <c r="J134" s="1" t="s">
        <v>14</v>
      </c>
      <c r="K134" s="1">
        <v>17.45</v>
      </c>
      <c r="L134" s="1"/>
      <c r="M134" s="1"/>
      <c r="N134" s="1"/>
      <c r="O134" s="1"/>
      <c r="P134" s="5">
        <f t="shared" si="5"/>
        <v>5.0000000000000711E-2</v>
      </c>
    </row>
    <row r="135" spans="1:16">
      <c r="A135" s="1">
        <v>2023</v>
      </c>
      <c r="B135" s="6">
        <v>45012</v>
      </c>
      <c r="C135" s="10" t="s">
        <v>137</v>
      </c>
      <c r="D135" s="4"/>
      <c r="E135" s="4">
        <v>0.25</v>
      </c>
      <c r="F135" s="4">
        <f t="shared" si="4"/>
        <v>8408.619999999999</v>
      </c>
      <c r="G135" s="4" t="s">
        <v>80</v>
      </c>
      <c r="H135" s="1"/>
      <c r="I135" s="4"/>
      <c r="J135" s="1"/>
      <c r="K135" s="1"/>
      <c r="L135" s="1"/>
      <c r="M135" s="1"/>
      <c r="N135" s="1"/>
      <c r="O135" s="1"/>
      <c r="P135" s="5">
        <f t="shared" si="5"/>
        <v>0.25</v>
      </c>
    </row>
    <row r="136" spans="1:16" ht="60">
      <c r="A136" s="1">
        <v>2023</v>
      </c>
      <c r="B136" s="6">
        <v>45012</v>
      </c>
      <c r="C136" s="10" t="s">
        <v>176</v>
      </c>
      <c r="D136" s="4"/>
      <c r="E136" s="4">
        <v>313.98</v>
      </c>
      <c r="F136" s="4">
        <f t="shared" si="4"/>
        <v>8094.6399999999994</v>
      </c>
      <c r="G136" s="4" t="s">
        <v>16</v>
      </c>
      <c r="H136" s="1"/>
      <c r="I136" s="4"/>
      <c r="J136" s="1"/>
      <c r="K136" s="1"/>
      <c r="L136" s="1"/>
      <c r="M136" s="1"/>
      <c r="N136" s="1"/>
      <c r="O136" s="1"/>
      <c r="P136" s="5">
        <f t="shared" si="5"/>
        <v>313.98</v>
      </c>
    </row>
    <row r="137" spans="1:16" ht="60">
      <c r="A137" s="1">
        <v>2023</v>
      </c>
      <c r="B137" s="6">
        <v>45013</v>
      </c>
      <c r="C137" s="10" t="s">
        <v>177</v>
      </c>
      <c r="D137" s="4">
        <v>59</v>
      </c>
      <c r="E137" s="4"/>
      <c r="F137" s="4">
        <f t="shared" si="4"/>
        <v>8153.6399999999994</v>
      </c>
      <c r="G137" s="4"/>
      <c r="H137" s="1" t="s">
        <v>13</v>
      </c>
      <c r="I137" s="4">
        <v>59</v>
      </c>
      <c r="J137" s="1"/>
      <c r="K137" s="1"/>
      <c r="L137" s="1"/>
      <c r="M137" s="1"/>
      <c r="N137" s="1"/>
      <c r="O137" s="1"/>
      <c r="P137" s="5">
        <f t="shared" si="5"/>
        <v>0</v>
      </c>
    </row>
    <row r="138" spans="1:16" ht="60">
      <c r="A138" s="1">
        <v>2023</v>
      </c>
      <c r="B138" s="6">
        <v>45013</v>
      </c>
      <c r="C138" s="10" t="s">
        <v>178</v>
      </c>
      <c r="D138" s="4">
        <v>132</v>
      </c>
      <c r="E138" s="4"/>
      <c r="F138" s="4">
        <f t="shared" si="4"/>
        <v>8285.64</v>
      </c>
      <c r="G138" s="4"/>
      <c r="H138" s="1" t="s">
        <v>14</v>
      </c>
      <c r="I138" s="4">
        <v>132</v>
      </c>
      <c r="J138" s="1"/>
      <c r="K138" s="1"/>
      <c r="L138" s="1"/>
      <c r="M138" s="1"/>
      <c r="N138" s="1"/>
      <c r="O138" s="1"/>
      <c r="P138" s="5">
        <f t="shared" si="5"/>
        <v>0</v>
      </c>
    </row>
    <row r="139" spans="1:16" ht="60">
      <c r="A139" s="1">
        <v>2023</v>
      </c>
      <c r="B139" s="6">
        <v>45013</v>
      </c>
      <c r="C139" s="10" t="s">
        <v>179</v>
      </c>
      <c r="D139" s="4">
        <v>24</v>
      </c>
      <c r="E139" s="4"/>
      <c r="F139" s="4">
        <f t="shared" si="4"/>
        <v>8309.64</v>
      </c>
      <c r="G139" s="4"/>
      <c r="H139" s="1" t="s">
        <v>36</v>
      </c>
      <c r="I139" s="4">
        <v>24</v>
      </c>
      <c r="J139" s="1"/>
      <c r="K139" s="1"/>
      <c r="L139" s="1"/>
      <c r="M139" s="1"/>
      <c r="N139" s="1"/>
      <c r="O139" s="1"/>
      <c r="P139" s="5">
        <f t="shared" si="5"/>
        <v>0</v>
      </c>
    </row>
    <row r="140" spans="1:16" ht="75">
      <c r="A140" s="1">
        <v>2023</v>
      </c>
      <c r="B140" s="6">
        <v>45014</v>
      </c>
      <c r="C140" s="10" t="s">
        <v>180</v>
      </c>
      <c r="D140" s="4">
        <v>121.5</v>
      </c>
      <c r="E140" s="4"/>
      <c r="F140" s="4">
        <f t="shared" si="4"/>
        <v>8431.14</v>
      </c>
      <c r="G140" s="4"/>
      <c r="H140" s="1" t="s">
        <v>14</v>
      </c>
      <c r="I140" s="4">
        <v>121.5</v>
      </c>
      <c r="J140" s="1"/>
      <c r="K140" s="1"/>
      <c r="L140" s="1"/>
      <c r="M140" s="1"/>
      <c r="N140" s="1"/>
      <c r="O140" s="1"/>
      <c r="P140" s="5">
        <f t="shared" si="5"/>
        <v>0</v>
      </c>
    </row>
    <row r="141" spans="1:16" ht="60">
      <c r="A141" s="1">
        <v>2023</v>
      </c>
      <c r="B141" s="6">
        <v>45014</v>
      </c>
      <c r="C141" s="10" t="s">
        <v>181</v>
      </c>
      <c r="D141" s="4">
        <v>283.2</v>
      </c>
      <c r="E141" s="4"/>
      <c r="F141" s="4">
        <f t="shared" si="4"/>
        <v>8714.34</v>
      </c>
      <c r="G141" s="4"/>
      <c r="H141" s="1" t="s">
        <v>13</v>
      </c>
      <c r="I141" s="4">
        <v>283.2</v>
      </c>
      <c r="J141" s="1"/>
      <c r="K141" s="1"/>
      <c r="L141" s="1"/>
      <c r="M141" s="1"/>
      <c r="N141" s="1"/>
      <c r="O141" s="1"/>
      <c r="P141" s="5">
        <f t="shared" si="5"/>
        <v>0</v>
      </c>
    </row>
    <row r="142" spans="1:16" ht="60">
      <c r="A142" s="1">
        <v>2023</v>
      </c>
      <c r="B142" s="6">
        <v>45014</v>
      </c>
      <c r="C142" s="10" t="s">
        <v>182</v>
      </c>
      <c r="D142" s="4">
        <v>88.7</v>
      </c>
      <c r="E142" s="4"/>
      <c r="F142" s="4">
        <f t="shared" si="4"/>
        <v>8803.0400000000009</v>
      </c>
      <c r="G142" s="4"/>
      <c r="H142" s="1" t="s">
        <v>13</v>
      </c>
      <c r="I142" s="4">
        <v>88.7</v>
      </c>
      <c r="J142" s="1"/>
      <c r="K142" s="1"/>
      <c r="L142" s="1"/>
      <c r="M142" s="1"/>
      <c r="N142" s="1"/>
      <c r="O142" s="1"/>
      <c r="P142" s="5">
        <f t="shared" si="5"/>
        <v>0</v>
      </c>
    </row>
    <row r="143" spans="1:16" ht="60">
      <c r="A143" s="1">
        <v>2023</v>
      </c>
      <c r="B143" s="6">
        <v>45014</v>
      </c>
      <c r="C143" s="10" t="s">
        <v>183</v>
      </c>
      <c r="D143" s="4">
        <v>49</v>
      </c>
      <c r="E143" s="4"/>
      <c r="F143" s="4">
        <f t="shared" si="4"/>
        <v>8852.0400000000009</v>
      </c>
      <c r="G143" s="4"/>
      <c r="H143" s="1" t="s">
        <v>14</v>
      </c>
      <c r="I143" s="4">
        <v>49</v>
      </c>
      <c r="J143" s="1"/>
      <c r="K143" s="1"/>
      <c r="L143" s="1"/>
      <c r="M143" s="1"/>
      <c r="N143" s="1"/>
      <c r="O143" s="1"/>
      <c r="P143" s="5">
        <f t="shared" si="5"/>
        <v>0</v>
      </c>
    </row>
    <row r="144" spans="1:16" ht="60">
      <c r="A144" s="1">
        <v>2023</v>
      </c>
      <c r="B144" s="6">
        <v>45015</v>
      </c>
      <c r="C144" s="10" t="s">
        <v>184</v>
      </c>
      <c r="D144" s="4">
        <v>14.42</v>
      </c>
      <c r="E144" s="4"/>
      <c r="F144" s="4">
        <f t="shared" si="4"/>
        <v>8866.4600000000009</v>
      </c>
      <c r="G144" s="4"/>
      <c r="H144" s="1" t="s">
        <v>14</v>
      </c>
      <c r="I144" s="4">
        <v>14.42</v>
      </c>
      <c r="J144" s="1"/>
      <c r="K144" s="1"/>
      <c r="L144" s="1"/>
      <c r="M144" s="1"/>
      <c r="N144" s="1"/>
      <c r="O144" s="1"/>
      <c r="P144" s="5">
        <f t="shared" si="5"/>
        <v>0</v>
      </c>
    </row>
    <row r="145" spans="1:16" ht="60">
      <c r="A145" s="1">
        <v>2023</v>
      </c>
      <c r="B145" s="6">
        <v>45015</v>
      </c>
      <c r="C145" s="10" t="s">
        <v>185</v>
      </c>
      <c r="D145" s="4">
        <v>118</v>
      </c>
      <c r="E145" s="4"/>
      <c r="F145" s="4">
        <f t="shared" si="4"/>
        <v>8984.4600000000009</v>
      </c>
      <c r="G145" s="4"/>
      <c r="H145" s="1" t="s">
        <v>15</v>
      </c>
      <c r="I145" s="4">
        <v>118</v>
      </c>
      <c r="J145" s="1"/>
      <c r="K145" s="1"/>
      <c r="L145" s="1"/>
      <c r="M145" s="1"/>
      <c r="N145" s="1"/>
      <c r="O145" s="1"/>
      <c r="P145" s="5">
        <f t="shared" si="5"/>
        <v>0</v>
      </c>
    </row>
    <row r="146" spans="1:16" ht="60">
      <c r="A146" s="1">
        <v>2023</v>
      </c>
      <c r="B146" s="6">
        <v>45016</v>
      </c>
      <c r="C146" s="10" t="s">
        <v>186</v>
      </c>
      <c r="D146" s="4">
        <v>62</v>
      </c>
      <c r="E146" s="4"/>
      <c r="F146" s="4">
        <f t="shared" si="4"/>
        <v>9046.4600000000009</v>
      </c>
      <c r="G146" s="4"/>
      <c r="H146" s="1" t="s">
        <v>14</v>
      </c>
      <c r="I146" s="4">
        <v>62</v>
      </c>
      <c r="J146" s="1"/>
      <c r="K146" s="1"/>
      <c r="L146" s="1"/>
      <c r="M146" s="1"/>
      <c r="N146" s="1"/>
      <c r="O146" s="1"/>
      <c r="P146" s="5">
        <f t="shared" si="5"/>
        <v>0</v>
      </c>
    </row>
    <row r="147" spans="1:16">
      <c r="A147" s="1">
        <v>2023</v>
      </c>
      <c r="B147" s="6">
        <v>45019</v>
      </c>
      <c r="C147" s="10" t="s">
        <v>187</v>
      </c>
      <c r="D147" s="4"/>
      <c r="E147" s="4">
        <v>25</v>
      </c>
      <c r="F147" s="4">
        <f t="shared" si="4"/>
        <v>9021.4600000000009</v>
      </c>
      <c r="G147" s="4" t="s">
        <v>80</v>
      </c>
      <c r="H147" s="1"/>
      <c r="I147" s="4"/>
      <c r="J147" s="1"/>
      <c r="K147" s="1"/>
      <c r="L147" s="1"/>
      <c r="M147" s="1"/>
      <c r="N147" s="1"/>
      <c r="O147" s="1"/>
      <c r="P147" s="5">
        <f t="shared" si="5"/>
        <v>25</v>
      </c>
    </row>
    <row r="148" spans="1:16" ht="60">
      <c r="A148" s="1">
        <v>2023</v>
      </c>
      <c r="B148" s="6">
        <v>45020</v>
      </c>
      <c r="C148" s="10" t="s">
        <v>188</v>
      </c>
      <c r="D148" s="4">
        <v>27.54</v>
      </c>
      <c r="E148" s="4"/>
      <c r="F148" s="4">
        <f t="shared" si="4"/>
        <v>9049.0000000000018</v>
      </c>
      <c r="G148" s="4"/>
      <c r="H148" s="1" t="s">
        <v>14</v>
      </c>
      <c r="I148" s="4">
        <v>27.54</v>
      </c>
      <c r="J148" s="1"/>
      <c r="K148" s="1"/>
      <c r="L148" s="1"/>
      <c r="M148" s="1"/>
      <c r="N148" s="1"/>
      <c r="O148" s="1"/>
      <c r="P148" s="5">
        <f t="shared" si="5"/>
        <v>0</v>
      </c>
    </row>
    <row r="149" spans="1:16">
      <c r="A149" s="1">
        <v>2023</v>
      </c>
      <c r="B149" s="6">
        <v>45020</v>
      </c>
      <c r="C149" s="10" t="s">
        <v>137</v>
      </c>
      <c r="D149" s="4"/>
      <c r="E149" s="4">
        <v>0.25</v>
      </c>
      <c r="F149" s="4">
        <f t="shared" si="4"/>
        <v>9048.7500000000018</v>
      </c>
      <c r="G149" s="4" t="s">
        <v>80</v>
      </c>
      <c r="H149" s="1"/>
      <c r="I149" s="4"/>
      <c r="J149" s="1"/>
      <c r="K149" s="1"/>
      <c r="L149" s="1"/>
      <c r="M149" s="1"/>
      <c r="N149" s="1"/>
      <c r="O149" s="1"/>
      <c r="P149" s="5">
        <f t="shared" si="5"/>
        <v>0.25</v>
      </c>
    </row>
    <row r="150" spans="1:16" ht="60">
      <c r="A150" s="1">
        <v>2023</v>
      </c>
      <c r="B150" s="6">
        <v>45020</v>
      </c>
      <c r="C150" s="10" t="s">
        <v>189</v>
      </c>
      <c r="D150" s="4"/>
      <c r="E150" s="4">
        <v>506</v>
      </c>
      <c r="F150" s="4">
        <f t="shared" si="4"/>
        <v>8542.7500000000018</v>
      </c>
      <c r="G150" s="4" t="s">
        <v>14</v>
      </c>
      <c r="H150" s="1"/>
      <c r="I150" s="4"/>
      <c r="J150" s="1"/>
      <c r="K150" s="1"/>
      <c r="L150" s="1"/>
      <c r="M150" s="1"/>
      <c r="N150" s="1"/>
      <c r="O150" s="1"/>
      <c r="P150" s="5">
        <f t="shared" si="5"/>
        <v>506</v>
      </c>
    </row>
    <row r="151" spans="1:16" ht="45">
      <c r="A151" s="1">
        <v>2023</v>
      </c>
      <c r="B151" s="6">
        <v>45020</v>
      </c>
      <c r="C151" s="10" t="s">
        <v>190</v>
      </c>
      <c r="D151" s="4"/>
      <c r="E151" s="4">
        <v>428.1</v>
      </c>
      <c r="F151" s="4">
        <f t="shared" si="4"/>
        <v>8114.6500000000015</v>
      </c>
      <c r="G151" s="4" t="s">
        <v>12</v>
      </c>
      <c r="H151" s="1"/>
      <c r="I151" s="4"/>
      <c r="J151" s="1"/>
      <c r="K151" s="1"/>
      <c r="L151" s="1"/>
      <c r="M151" s="1"/>
      <c r="N151" s="1"/>
      <c r="O151" s="1"/>
      <c r="P151" s="5">
        <f t="shared" si="5"/>
        <v>428.1</v>
      </c>
    </row>
    <row r="152" spans="1:16" ht="60">
      <c r="A152" s="1">
        <v>2023</v>
      </c>
      <c r="B152" s="6">
        <v>45022</v>
      </c>
      <c r="C152" s="10" t="s">
        <v>191</v>
      </c>
      <c r="D152" s="4">
        <v>42.65</v>
      </c>
      <c r="E152" s="4"/>
      <c r="F152" s="4">
        <f t="shared" si="4"/>
        <v>8157.3000000000011</v>
      </c>
      <c r="G152" s="4"/>
      <c r="H152" s="1" t="s">
        <v>14</v>
      </c>
      <c r="I152" s="4">
        <v>42.65</v>
      </c>
      <c r="J152" s="1"/>
      <c r="K152" s="1"/>
      <c r="L152" s="1"/>
      <c r="M152" s="1"/>
      <c r="N152" s="1"/>
      <c r="O152" s="1"/>
      <c r="P152" s="5">
        <f t="shared" si="5"/>
        <v>0</v>
      </c>
    </row>
    <row r="153" spans="1:16" ht="45">
      <c r="A153" s="1">
        <v>2023</v>
      </c>
      <c r="B153" s="6">
        <v>45022</v>
      </c>
      <c r="C153" s="10" t="s">
        <v>192</v>
      </c>
      <c r="D153" s="4">
        <v>40.700000000000003</v>
      </c>
      <c r="E153" s="4"/>
      <c r="F153" s="4">
        <f t="shared" si="4"/>
        <v>8198.0000000000018</v>
      </c>
      <c r="G153" s="4"/>
      <c r="H153" s="1" t="s">
        <v>14</v>
      </c>
      <c r="I153" s="4">
        <v>40.700000000000003</v>
      </c>
      <c r="J153" s="1"/>
      <c r="K153" s="1"/>
      <c r="L153" s="1"/>
      <c r="M153" s="1"/>
      <c r="N153" s="1"/>
      <c r="O153" s="1"/>
      <c r="P153" s="5">
        <f t="shared" si="5"/>
        <v>0</v>
      </c>
    </row>
    <row r="154" spans="1:16" ht="60">
      <c r="A154" s="1">
        <v>2023</v>
      </c>
      <c r="B154" s="6">
        <v>45027</v>
      </c>
      <c r="C154" s="10" t="s">
        <v>193</v>
      </c>
      <c r="D154" s="4">
        <v>44.3</v>
      </c>
      <c r="E154" s="4"/>
      <c r="F154" s="4">
        <f t="shared" si="4"/>
        <v>8242.3000000000011</v>
      </c>
      <c r="G154" s="4"/>
      <c r="H154" s="1" t="s">
        <v>36</v>
      </c>
      <c r="I154" s="4">
        <v>12</v>
      </c>
      <c r="J154" s="1" t="s">
        <v>13</v>
      </c>
      <c r="K154" s="1">
        <v>32.299999999999997</v>
      </c>
      <c r="L154" s="1"/>
      <c r="M154" s="1"/>
      <c r="N154" s="1"/>
      <c r="O154" s="1"/>
      <c r="P154" s="5">
        <f t="shared" si="5"/>
        <v>0</v>
      </c>
    </row>
    <row r="155" spans="1:16" ht="60">
      <c r="A155" s="1">
        <v>2023</v>
      </c>
      <c r="B155" s="6">
        <v>45028</v>
      </c>
      <c r="C155" s="10" t="s">
        <v>194</v>
      </c>
      <c r="D155" s="4">
        <v>18.5</v>
      </c>
      <c r="E155" s="4"/>
      <c r="F155" s="4">
        <f t="shared" si="4"/>
        <v>8260.8000000000011</v>
      </c>
      <c r="G155" s="4"/>
      <c r="H155" s="1" t="s">
        <v>22</v>
      </c>
      <c r="I155" s="4">
        <v>18.5</v>
      </c>
      <c r="J155" s="1"/>
      <c r="K155" s="1"/>
      <c r="L155" s="1"/>
      <c r="M155" s="1"/>
      <c r="N155" s="1"/>
      <c r="O155" s="1"/>
      <c r="P155" s="5">
        <f t="shared" si="5"/>
        <v>0</v>
      </c>
    </row>
    <row r="156" spans="1:16" ht="30">
      <c r="A156" s="1">
        <v>2023</v>
      </c>
      <c r="B156" s="6">
        <v>45037</v>
      </c>
      <c r="C156" s="10" t="s">
        <v>195</v>
      </c>
      <c r="D156" s="4"/>
      <c r="E156" s="4">
        <v>4.5</v>
      </c>
      <c r="F156" s="4">
        <f t="shared" si="4"/>
        <v>8256.3000000000011</v>
      </c>
      <c r="G156" s="4" t="s">
        <v>80</v>
      </c>
      <c r="H156" s="1"/>
      <c r="I156" s="4"/>
      <c r="J156" s="1"/>
      <c r="K156" s="1"/>
      <c r="L156" s="1"/>
      <c r="M156" s="1"/>
      <c r="N156" s="1"/>
      <c r="O156" s="1"/>
      <c r="P156" s="5">
        <f t="shared" si="5"/>
        <v>4.5</v>
      </c>
    </row>
    <row r="157" spans="1:16" ht="60">
      <c r="A157" s="1">
        <v>2023</v>
      </c>
      <c r="B157" s="6">
        <v>45040</v>
      </c>
      <c r="C157" s="10" t="s">
        <v>196</v>
      </c>
      <c r="D157" s="4">
        <v>165</v>
      </c>
      <c r="E157" s="4"/>
      <c r="F157" s="4">
        <f t="shared" si="4"/>
        <v>8421.3000000000011</v>
      </c>
      <c r="G157" s="4"/>
      <c r="H157" s="1" t="s">
        <v>12</v>
      </c>
      <c r="I157" s="4">
        <v>165</v>
      </c>
      <c r="J157" s="1"/>
      <c r="K157" s="1"/>
      <c r="L157" s="1"/>
      <c r="M157" s="1"/>
      <c r="N157" s="1"/>
      <c r="O157" s="1"/>
      <c r="P157" s="5">
        <f t="shared" si="5"/>
        <v>0</v>
      </c>
    </row>
    <row r="158" spans="1:16" ht="60">
      <c r="A158" s="1">
        <v>2023</v>
      </c>
      <c r="B158" s="6">
        <v>45040</v>
      </c>
      <c r="C158" s="10" t="s">
        <v>197</v>
      </c>
      <c r="D158" s="4">
        <v>12</v>
      </c>
      <c r="E158" s="4"/>
      <c r="F158" s="4">
        <f t="shared" si="4"/>
        <v>8433.3000000000011</v>
      </c>
      <c r="G158" s="4"/>
      <c r="H158" s="1" t="s">
        <v>36</v>
      </c>
      <c r="I158" s="4">
        <v>12</v>
      </c>
      <c r="J158" s="1"/>
      <c r="K158" s="1"/>
      <c r="L158" s="1"/>
      <c r="M158" s="1"/>
      <c r="N158" s="1"/>
      <c r="O158" s="1"/>
      <c r="P158" s="5">
        <f t="shared" si="5"/>
        <v>0</v>
      </c>
    </row>
    <row r="159" spans="1:16" ht="60">
      <c r="A159" s="1">
        <v>2023</v>
      </c>
      <c r="B159" s="6">
        <v>45043</v>
      </c>
      <c r="C159" s="10" t="s">
        <v>198</v>
      </c>
      <c r="D159" s="4"/>
      <c r="E159" s="4">
        <v>2101.85</v>
      </c>
      <c r="F159" s="4">
        <f t="shared" si="4"/>
        <v>6331.4500000000007</v>
      </c>
      <c r="G159" s="4" t="s">
        <v>13</v>
      </c>
      <c r="H159" s="1"/>
      <c r="I159" s="4"/>
      <c r="J159" s="1"/>
      <c r="K159" s="1"/>
      <c r="L159" s="1"/>
      <c r="M159" s="1"/>
      <c r="N159" s="1"/>
      <c r="O159" s="1"/>
      <c r="P159" s="5">
        <f t="shared" si="5"/>
        <v>2101.85</v>
      </c>
    </row>
    <row r="160" spans="1:16">
      <c r="A160" s="1">
        <v>2023</v>
      </c>
      <c r="B160" s="6">
        <v>45043</v>
      </c>
      <c r="C160" s="10" t="s">
        <v>137</v>
      </c>
      <c r="D160" s="4"/>
      <c r="E160" s="4">
        <v>0.25</v>
      </c>
      <c r="F160" s="4">
        <f t="shared" si="4"/>
        <v>6331.2000000000007</v>
      </c>
      <c r="G160" s="4" t="s">
        <v>80</v>
      </c>
      <c r="H160" s="1"/>
      <c r="I160" s="4"/>
      <c r="J160" s="1"/>
      <c r="K160" s="1"/>
      <c r="L160" s="1"/>
      <c r="M160" s="1"/>
      <c r="N160" s="1"/>
      <c r="O160" s="1"/>
      <c r="P160" s="5">
        <f t="shared" si="5"/>
        <v>0.25</v>
      </c>
    </row>
    <row r="161" spans="1:16" ht="60">
      <c r="A161" s="1">
        <v>2023</v>
      </c>
      <c r="B161" s="6">
        <v>45043</v>
      </c>
      <c r="C161" s="10" t="s">
        <v>199</v>
      </c>
      <c r="D161" s="4">
        <v>12</v>
      </c>
      <c r="E161" s="4"/>
      <c r="F161" s="4">
        <f t="shared" si="4"/>
        <v>6343.2000000000007</v>
      </c>
      <c r="G161" s="4"/>
      <c r="H161" s="1" t="s">
        <v>36</v>
      </c>
      <c r="I161" s="4">
        <v>12</v>
      </c>
      <c r="J161" s="1"/>
      <c r="K161" s="1"/>
      <c r="L161" s="1"/>
      <c r="M161" s="1"/>
      <c r="N161" s="1"/>
      <c r="O161" s="1"/>
      <c r="P161" s="5">
        <f t="shared" si="5"/>
        <v>0</v>
      </c>
    </row>
    <row r="162" spans="1:16" ht="60">
      <c r="A162" s="1">
        <v>2023</v>
      </c>
      <c r="B162" s="6">
        <v>45044</v>
      </c>
      <c r="C162" s="10" t="s">
        <v>200</v>
      </c>
      <c r="D162" s="4">
        <v>14.21</v>
      </c>
      <c r="E162" s="4"/>
      <c r="F162" s="4">
        <f t="shared" si="4"/>
        <v>6357.4100000000008</v>
      </c>
      <c r="G162" s="4"/>
      <c r="H162" s="1" t="s">
        <v>33</v>
      </c>
      <c r="I162" s="4">
        <v>14.21</v>
      </c>
      <c r="J162" s="1"/>
      <c r="K162" s="1"/>
      <c r="L162" s="1"/>
      <c r="M162" s="1"/>
      <c r="N162" s="1"/>
      <c r="O162" s="1"/>
      <c r="P162" s="5">
        <f t="shared" si="5"/>
        <v>0</v>
      </c>
    </row>
    <row r="163" spans="1:16" ht="60">
      <c r="A163" s="1">
        <v>2023</v>
      </c>
      <c r="B163" s="6">
        <v>45044</v>
      </c>
      <c r="C163" s="10" t="s">
        <v>201</v>
      </c>
      <c r="D163" s="4">
        <v>48.31</v>
      </c>
      <c r="E163" s="4"/>
      <c r="F163" s="4">
        <f t="shared" ref="F163:F181" si="6">F162+D163-E163</f>
        <v>6405.7200000000012</v>
      </c>
      <c r="G163" s="4"/>
      <c r="H163" s="1" t="s">
        <v>33</v>
      </c>
      <c r="I163" s="4">
        <v>48.31</v>
      </c>
      <c r="J163" s="1"/>
      <c r="K163" s="1"/>
      <c r="L163" s="1"/>
      <c r="M163" s="1"/>
      <c r="N163" s="1"/>
      <c r="O163" s="1"/>
      <c r="P163" s="5">
        <f t="shared" ref="P163:P181" si="7">D163+E163-I163-K163-M163-O163</f>
        <v>0</v>
      </c>
    </row>
    <row r="164" spans="1:16" ht="60">
      <c r="A164" s="1">
        <v>2023</v>
      </c>
      <c r="B164" s="6">
        <v>45044</v>
      </c>
      <c r="C164" s="10" t="s">
        <v>202</v>
      </c>
      <c r="D164" s="4">
        <v>18.5</v>
      </c>
      <c r="E164" s="4"/>
      <c r="F164" s="4">
        <f t="shared" si="6"/>
        <v>6424.2200000000012</v>
      </c>
      <c r="G164" s="4"/>
      <c r="H164" s="1" t="s">
        <v>33</v>
      </c>
      <c r="I164" s="4">
        <v>18.5</v>
      </c>
      <c r="J164" s="1"/>
      <c r="K164" s="1"/>
      <c r="L164" s="1"/>
      <c r="M164" s="1"/>
      <c r="N164" s="1"/>
      <c r="O164" s="1"/>
      <c r="P164" s="5">
        <f t="shared" si="7"/>
        <v>0</v>
      </c>
    </row>
    <row r="165" spans="1:16" ht="60">
      <c r="A165" s="1">
        <v>2023</v>
      </c>
      <c r="B165" s="6">
        <v>45044</v>
      </c>
      <c r="C165" s="10" t="s">
        <v>203</v>
      </c>
      <c r="D165" s="4">
        <v>86.5</v>
      </c>
      <c r="E165" s="4"/>
      <c r="F165" s="4">
        <f t="shared" si="6"/>
        <v>6510.7200000000012</v>
      </c>
      <c r="G165" s="4"/>
      <c r="H165" s="1" t="s">
        <v>33</v>
      </c>
      <c r="I165" s="4">
        <v>66.5</v>
      </c>
      <c r="J165" s="1" t="s">
        <v>36</v>
      </c>
      <c r="K165" s="1">
        <v>12</v>
      </c>
      <c r="L165" s="1" t="s">
        <v>37</v>
      </c>
      <c r="M165" s="1">
        <v>8</v>
      </c>
      <c r="N165" s="1"/>
      <c r="O165" s="1"/>
      <c r="P165" s="5">
        <f t="shared" si="7"/>
        <v>0</v>
      </c>
    </row>
    <row r="166" spans="1:16" ht="45">
      <c r="A166" s="1">
        <v>2023</v>
      </c>
      <c r="B166" s="6">
        <v>45048</v>
      </c>
      <c r="C166" s="10" t="s">
        <v>204</v>
      </c>
      <c r="D166" s="4">
        <v>78</v>
      </c>
      <c r="E166" s="4"/>
      <c r="F166" s="4">
        <f t="shared" si="6"/>
        <v>6588.7200000000012</v>
      </c>
      <c r="G166" s="4"/>
      <c r="H166" s="1" t="s">
        <v>24</v>
      </c>
      <c r="I166" s="4">
        <v>41.5</v>
      </c>
      <c r="J166" s="1" t="s">
        <v>33</v>
      </c>
      <c r="K166" s="1">
        <v>36.299999999999997</v>
      </c>
      <c r="L166" s="1"/>
      <c r="M166" s="1"/>
      <c r="N166" s="1"/>
      <c r="O166" s="1"/>
      <c r="P166" s="5">
        <f t="shared" si="7"/>
        <v>0.20000000000000284</v>
      </c>
    </row>
    <row r="167" spans="1:16">
      <c r="A167" s="1">
        <v>2023</v>
      </c>
      <c r="B167" s="6">
        <v>45048</v>
      </c>
      <c r="C167" s="10" t="s">
        <v>137</v>
      </c>
      <c r="D167" s="4"/>
      <c r="E167" s="4">
        <v>0.25</v>
      </c>
      <c r="F167" s="4">
        <f t="shared" si="6"/>
        <v>6588.4700000000012</v>
      </c>
      <c r="G167" s="4" t="s">
        <v>80</v>
      </c>
      <c r="H167" s="1"/>
      <c r="I167" s="4"/>
      <c r="J167" s="1"/>
      <c r="K167" s="1"/>
      <c r="L167" s="1"/>
      <c r="M167" s="1"/>
      <c r="N167" s="1"/>
      <c r="O167" s="1"/>
      <c r="P167" s="5">
        <f t="shared" si="7"/>
        <v>0.25</v>
      </c>
    </row>
    <row r="168" spans="1:16" ht="60">
      <c r="A168" s="1">
        <v>2023</v>
      </c>
      <c r="B168" s="6">
        <v>45048</v>
      </c>
      <c r="C168" s="10" t="s">
        <v>205</v>
      </c>
      <c r="D168" s="4"/>
      <c r="E168" s="4">
        <v>5000</v>
      </c>
      <c r="F168" s="4">
        <f t="shared" si="6"/>
        <v>1588.4700000000012</v>
      </c>
      <c r="G168" s="4" t="s">
        <v>13</v>
      </c>
      <c r="H168" s="1"/>
      <c r="I168" s="4"/>
      <c r="J168" s="1"/>
      <c r="K168" s="1"/>
      <c r="L168" s="1"/>
      <c r="M168" s="1"/>
      <c r="N168" s="1"/>
      <c r="O168" s="1"/>
      <c r="P168" s="5">
        <f t="shared" si="7"/>
        <v>5000</v>
      </c>
    </row>
    <row r="169" spans="1:16" ht="75">
      <c r="A169" s="1">
        <v>2023</v>
      </c>
      <c r="B169" s="6">
        <v>45049</v>
      </c>
      <c r="C169" s="10" t="s">
        <v>206</v>
      </c>
      <c r="D169" s="4">
        <v>173</v>
      </c>
      <c r="E169" s="4"/>
      <c r="F169" s="4">
        <f t="shared" si="6"/>
        <v>1761.4700000000012</v>
      </c>
      <c r="G169" s="4"/>
      <c r="H169" s="1" t="s">
        <v>33</v>
      </c>
      <c r="I169" s="4">
        <v>123.73</v>
      </c>
      <c r="J169" s="1" t="s">
        <v>12</v>
      </c>
      <c r="K169" s="1">
        <v>27.5</v>
      </c>
      <c r="L169" s="1" t="s">
        <v>24</v>
      </c>
      <c r="M169" s="1">
        <v>21.5</v>
      </c>
      <c r="N169" s="1"/>
      <c r="O169" s="1"/>
      <c r="P169" s="5">
        <f t="shared" si="7"/>
        <v>0.26999999999999602</v>
      </c>
    </row>
    <row r="170" spans="1:16" ht="60">
      <c r="A170" s="1">
        <v>2023</v>
      </c>
      <c r="B170" s="6">
        <v>45049</v>
      </c>
      <c r="C170" s="10" t="s">
        <v>207</v>
      </c>
      <c r="D170" s="4">
        <v>50.8</v>
      </c>
      <c r="E170" s="4"/>
      <c r="F170" s="4">
        <f t="shared" si="6"/>
        <v>1812.2700000000011</v>
      </c>
      <c r="G170" s="4"/>
      <c r="H170" s="1" t="s">
        <v>24</v>
      </c>
      <c r="I170" s="4">
        <v>50.8</v>
      </c>
      <c r="J170" s="1"/>
      <c r="K170" s="1"/>
      <c r="L170" s="1"/>
      <c r="M170" s="1"/>
      <c r="N170" s="1"/>
      <c r="O170" s="1"/>
      <c r="P170" s="5">
        <f t="shared" si="7"/>
        <v>0</v>
      </c>
    </row>
    <row r="171" spans="1:16" ht="60">
      <c r="A171" s="1">
        <v>2023</v>
      </c>
      <c r="B171" s="6">
        <v>45049</v>
      </c>
      <c r="C171" s="10" t="s">
        <v>208</v>
      </c>
      <c r="D171" s="4">
        <v>56.23</v>
      </c>
      <c r="E171" s="4"/>
      <c r="F171" s="4">
        <f t="shared" si="6"/>
        <v>1868.5000000000011</v>
      </c>
      <c r="G171" s="4"/>
      <c r="H171" s="1" t="s">
        <v>24</v>
      </c>
      <c r="I171" s="4">
        <v>56.23</v>
      </c>
      <c r="J171" s="1"/>
      <c r="K171" s="1"/>
      <c r="L171" s="1"/>
      <c r="M171" s="1"/>
      <c r="N171" s="1"/>
      <c r="O171" s="1"/>
      <c r="P171" s="5">
        <f t="shared" si="7"/>
        <v>0</v>
      </c>
    </row>
    <row r="172" spans="1:16" ht="60">
      <c r="A172" s="1">
        <v>2023</v>
      </c>
      <c r="B172" s="6">
        <v>45049</v>
      </c>
      <c r="C172" s="10" t="s">
        <v>209</v>
      </c>
      <c r="D172" s="4">
        <v>25.8</v>
      </c>
      <c r="E172" s="4"/>
      <c r="F172" s="4">
        <f t="shared" si="6"/>
        <v>1894.3000000000011</v>
      </c>
      <c r="G172" s="4"/>
      <c r="H172" s="1" t="s">
        <v>24</v>
      </c>
      <c r="I172" s="4">
        <v>25.8</v>
      </c>
      <c r="J172" s="1"/>
      <c r="K172" s="1"/>
      <c r="L172" s="1"/>
      <c r="M172" s="1"/>
      <c r="N172" s="1"/>
      <c r="O172" s="1"/>
      <c r="P172" s="5">
        <f t="shared" si="7"/>
        <v>0</v>
      </c>
    </row>
    <row r="173" spans="1:16" ht="60">
      <c r="A173" s="1">
        <v>2023</v>
      </c>
      <c r="B173" s="6">
        <v>45049</v>
      </c>
      <c r="C173" s="10" t="s">
        <v>210</v>
      </c>
      <c r="D173" s="4">
        <v>43.5</v>
      </c>
      <c r="E173" s="4"/>
      <c r="F173" s="4">
        <f t="shared" si="6"/>
        <v>1937.8000000000011</v>
      </c>
      <c r="G173" s="4"/>
      <c r="H173" s="1" t="s">
        <v>24</v>
      </c>
      <c r="I173" s="4">
        <v>14</v>
      </c>
      <c r="J173" s="1" t="s">
        <v>12</v>
      </c>
      <c r="K173" s="1">
        <v>29.5</v>
      </c>
      <c r="L173" s="1"/>
      <c r="M173" s="1"/>
      <c r="N173" s="1"/>
      <c r="O173" s="1"/>
      <c r="P173" s="5">
        <f t="shared" si="7"/>
        <v>0</v>
      </c>
    </row>
    <row r="174" spans="1:16" ht="60">
      <c r="A174" s="1">
        <v>2023</v>
      </c>
      <c r="B174" s="6">
        <v>45049</v>
      </c>
      <c r="C174" s="10" t="s">
        <v>211</v>
      </c>
      <c r="D174" s="4">
        <v>12</v>
      </c>
      <c r="E174" s="4"/>
      <c r="F174" s="4">
        <f t="shared" si="6"/>
        <v>1949.8000000000011</v>
      </c>
      <c r="G174" s="4"/>
      <c r="H174" s="1" t="s">
        <v>36</v>
      </c>
      <c r="I174" s="4">
        <v>12</v>
      </c>
      <c r="J174" s="1"/>
      <c r="K174" s="1"/>
      <c r="L174" s="1"/>
      <c r="M174" s="1"/>
      <c r="N174" s="1"/>
      <c r="O174" s="1"/>
      <c r="P174" s="5">
        <f t="shared" si="7"/>
        <v>0</v>
      </c>
    </row>
    <row r="175" spans="1:16" ht="60">
      <c r="A175" s="1">
        <v>2023</v>
      </c>
      <c r="B175" s="6">
        <v>45049</v>
      </c>
      <c r="C175" s="10" t="s">
        <v>212</v>
      </c>
      <c r="D175" s="4">
        <v>29.3</v>
      </c>
      <c r="E175" s="4"/>
      <c r="F175" s="4">
        <f t="shared" si="6"/>
        <v>1979.100000000001</v>
      </c>
      <c r="G175" s="4"/>
      <c r="H175" s="1" t="s">
        <v>24</v>
      </c>
      <c r="I175" s="4">
        <v>18.3</v>
      </c>
      <c r="J175" s="1" t="s">
        <v>12</v>
      </c>
      <c r="K175" s="1">
        <v>11</v>
      </c>
      <c r="L175" s="1"/>
      <c r="M175" s="1"/>
      <c r="N175" s="1"/>
      <c r="O175" s="1"/>
      <c r="P175" s="5">
        <f t="shared" si="7"/>
        <v>0</v>
      </c>
    </row>
    <row r="176" spans="1:16" ht="60">
      <c r="A176" s="1">
        <v>2023</v>
      </c>
      <c r="B176" s="6">
        <v>45049</v>
      </c>
      <c r="C176" s="10" t="s">
        <v>213</v>
      </c>
      <c r="D176" s="4">
        <v>59.08</v>
      </c>
      <c r="E176" s="4"/>
      <c r="F176" s="4">
        <f t="shared" si="6"/>
        <v>2038.180000000001</v>
      </c>
      <c r="G176" s="4"/>
      <c r="H176" s="1" t="s">
        <v>33</v>
      </c>
      <c r="I176" s="4">
        <v>51.65</v>
      </c>
      <c r="J176" s="1" t="s">
        <v>24</v>
      </c>
      <c r="K176" s="1">
        <v>7.43</v>
      </c>
      <c r="L176" s="1"/>
      <c r="M176" s="1"/>
      <c r="N176" s="1"/>
      <c r="O176" s="1"/>
      <c r="P176" s="5">
        <f t="shared" si="7"/>
        <v>0</v>
      </c>
    </row>
    <row r="177" spans="1:16" ht="60">
      <c r="A177" s="1">
        <v>2023</v>
      </c>
      <c r="B177" s="6">
        <v>45049</v>
      </c>
      <c r="C177" s="10" t="s">
        <v>214</v>
      </c>
      <c r="D177" s="4">
        <v>70.2</v>
      </c>
      <c r="E177" s="4"/>
      <c r="F177" s="4">
        <f t="shared" si="6"/>
        <v>2108.380000000001</v>
      </c>
      <c r="G177" s="4"/>
      <c r="H177" s="1" t="s">
        <v>24</v>
      </c>
      <c r="I177" s="4">
        <v>70.2</v>
      </c>
      <c r="J177" s="1"/>
      <c r="K177" s="1"/>
      <c r="L177" s="1"/>
      <c r="M177" s="1"/>
      <c r="N177" s="1"/>
      <c r="O177" s="1"/>
      <c r="P177" s="5">
        <f t="shared" si="7"/>
        <v>0</v>
      </c>
    </row>
    <row r="178" spans="1:16" ht="60">
      <c r="A178" s="1">
        <v>2023</v>
      </c>
      <c r="B178" s="6">
        <v>45049</v>
      </c>
      <c r="C178" s="10" t="s">
        <v>215</v>
      </c>
      <c r="D178" s="4">
        <v>170</v>
      </c>
      <c r="E178" s="4"/>
      <c r="F178" s="4">
        <f t="shared" si="6"/>
        <v>2278.380000000001</v>
      </c>
      <c r="G178" s="4"/>
      <c r="H178" s="1" t="s">
        <v>24</v>
      </c>
      <c r="I178" s="4">
        <v>170</v>
      </c>
      <c r="J178" s="1"/>
      <c r="K178" s="1"/>
      <c r="L178" s="1"/>
      <c r="M178" s="1"/>
      <c r="N178" s="1"/>
      <c r="O178" s="1"/>
      <c r="P178" s="5">
        <f t="shared" si="7"/>
        <v>0</v>
      </c>
    </row>
    <row r="179" spans="1:16" ht="60">
      <c r="A179" s="1">
        <v>2023</v>
      </c>
      <c r="B179" s="6">
        <v>45049</v>
      </c>
      <c r="C179" s="10" t="s">
        <v>216</v>
      </c>
      <c r="D179" s="4">
        <v>12</v>
      </c>
      <c r="E179" s="4"/>
      <c r="F179" s="4">
        <f t="shared" si="6"/>
        <v>2290.380000000001</v>
      </c>
      <c r="G179" s="4"/>
      <c r="H179" s="1" t="s">
        <v>36</v>
      </c>
      <c r="I179" s="4">
        <v>12</v>
      </c>
      <c r="J179" s="1"/>
      <c r="K179" s="1"/>
      <c r="L179" s="1"/>
      <c r="M179" s="1"/>
      <c r="N179" s="1"/>
      <c r="O179" s="1"/>
      <c r="P179" s="5">
        <f t="shared" si="7"/>
        <v>0</v>
      </c>
    </row>
    <row r="180" spans="1:16" ht="60">
      <c r="A180" s="1">
        <v>2023</v>
      </c>
      <c r="B180" s="6">
        <v>45049</v>
      </c>
      <c r="C180" s="10" t="s">
        <v>217</v>
      </c>
      <c r="D180" s="4">
        <v>18.260000000000002</v>
      </c>
      <c r="E180" s="4"/>
      <c r="F180" s="4">
        <f t="shared" si="6"/>
        <v>2308.6400000000012</v>
      </c>
      <c r="G180" s="4"/>
      <c r="H180" s="1" t="s">
        <v>24</v>
      </c>
      <c r="I180" s="4">
        <v>18.260000000000002</v>
      </c>
      <c r="J180" s="1"/>
      <c r="K180" s="1"/>
      <c r="L180" s="1"/>
      <c r="M180" s="1"/>
      <c r="N180" s="1"/>
      <c r="O180" s="1"/>
      <c r="P180" s="5">
        <f t="shared" si="7"/>
        <v>0</v>
      </c>
    </row>
    <row r="181" spans="1:16" ht="60">
      <c r="A181" s="1">
        <v>2023</v>
      </c>
      <c r="B181" s="6">
        <v>45049</v>
      </c>
      <c r="C181" s="10" t="s">
        <v>218</v>
      </c>
      <c r="D181" s="4">
        <v>47.9</v>
      </c>
      <c r="E181" s="4"/>
      <c r="F181" s="4">
        <f t="shared" si="6"/>
        <v>2356.5400000000013</v>
      </c>
      <c r="G181" s="4"/>
      <c r="H181" s="1" t="s">
        <v>24</v>
      </c>
      <c r="I181" s="4">
        <v>47.9</v>
      </c>
      <c r="J181" s="1"/>
      <c r="K181" s="1"/>
      <c r="L181" s="1"/>
      <c r="M181" s="1"/>
      <c r="N181" s="1"/>
      <c r="O181" s="1"/>
      <c r="P181" s="5">
        <f t="shared" si="7"/>
        <v>0</v>
      </c>
    </row>
    <row r="182" spans="1:16" ht="60">
      <c r="A182" s="1">
        <v>2023</v>
      </c>
      <c r="B182" s="6">
        <v>45049</v>
      </c>
      <c r="C182" s="10" t="s">
        <v>219</v>
      </c>
      <c r="D182" s="4">
        <v>35.200000000000003</v>
      </c>
      <c r="E182" s="4"/>
      <c r="F182" s="4">
        <f t="shared" ref="F182:F245" si="8">F181+D182-E182</f>
        <v>2391.7400000000011</v>
      </c>
      <c r="G182" s="4"/>
      <c r="H182" s="1" t="s">
        <v>24</v>
      </c>
      <c r="I182" s="4">
        <v>35.200000000000003</v>
      </c>
      <c r="J182" s="1"/>
      <c r="K182" s="1"/>
      <c r="L182" s="1"/>
      <c r="M182" s="1"/>
      <c r="N182" s="1"/>
      <c r="O182" s="1"/>
      <c r="P182" s="5">
        <f t="shared" ref="P182:P245" si="9">D182+E182-I182-K182-M182-O182</f>
        <v>0</v>
      </c>
    </row>
    <row r="183" spans="1:16" ht="60">
      <c r="A183" s="1">
        <v>2023</v>
      </c>
      <c r="B183" s="6">
        <v>45050</v>
      </c>
      <c r="C183" s="10" t="s">
        <v>220</v>
      </c>
      <c r="D183" s="4">
        <v>24.2</v>
      </c>
      <c r="E183" s="4"/>
      <c r="F183" s="4">
        <f t="shared" si="8"/>
        <v>2415.940000000001</v>
      </c>
      <c r="G183" s="4"/>
      <c r="H183" s="1" t="s">
        <v>24</v>
      </c>
      <c r="I183" s="4">
        <v>24.2</v>
      </c>
      <c r="J183" s="1"/>
      <c r="K183" s="1"/>
      <c r="L183" s="1"/>
      <c r="M183" s="1"/>
      <c r="N183" s="1"/>
      <c r="O183" s="1"/>
      <c r="P183" s="5">
        <f t="shared" si="9"/>
        <v>0</v>
      </c>
    </row>
    <row r="184" spans="1:16" ht="60">
      <c r="A184" s="1">
        <v>2023</v>
      </c>
      <c r="B184" s="6">
        <v>45051</v>
      </c>
      <c r="C184" s="10" t="s">
        <v>221</v>
      </c>
      <c r="D184" s="4">
        <v>160</v>
      </c>
      <c r="E184" s="4"/>
      <c r="F184" s="4">
        <f t="shared" si="8"/>
        <v>2575.940000000001</v>
      </c>
      <c r="G184" s="4"/>
      <c r="H184" s="1" t="s">
        <v>24</v>
      </c>
      <c r="I184" s="4">
        <v>160</v>
      </c>
      <c r="J184" s="1"/>
      <c r="K184" s="1"/>
      <c r="L184" s="1"/>
      <c r="M184" s="1"/>
      <c r="N184" s="1"/>
      <c r="O184" s="1"/>
      <c r="P184" s="5">
        <f t="shared" si="9"/>
        <v>0</v>
      </c>
    </row>
    <row r="185" spans="1:16" ht="60">
      <c r="A185" s="1">
        <v>2023</v>
      </c>
      <c r="B185" s="6">
        <v>45051</v>
      </c>
      <c r="C185" s="10" t="s">
        <v>222</v>
      </c>
      <c r="D185" s="4">
        <v>12</v>
      </c>
      <c r="E185" s="4"/>
      <c r="F185" s="4">
        <f t="shared" si="8"/>
        <v>2587.940000000001</v>
      </c>
      <c r="G185" s="4"/>
      <c r="H185" s="1" t="s">
        <v>36</v>
      </c>
      <c r="I185" s="4">
        <v>12</v>
      </c>
      <c r="J185" s="1"/>
      <c r="K185" s="1"/>
      <c r="L185" s="1"/>
      <c r="M185" s="1"/>
      <c r="N185" s="1"/>
      <c r="O185" s="1"/>
      <c r="P185" s="5">
        <f t="shared" si="9"/>
        <v>0</v>
      </c>
    </row>
    <row r="186" spans="1:16" ht="60">
      <c r="A186" s="1">
        <v>2023</v>
      </c>
      <c r="B186" s="6">
        <v>45054</v>
      </c>
      <c r="C186" s="10" t="s">
        <v>223</v>
      </c>
      <c r="D186" s="4">
        <v>36.35</v>
      </c>
      <c r="E186" s="4"/>
      <c r="F186" s="4">
        <f t="shared" si="8"/>
        <v>2624.2900000000009</v>
      </c>
      <c r="G186" s="4"/>
      <c r="H186" s="1" t="s">
        <v>24</v>
      </c>
      <c r="I186" s="4">
        <v>36.35</v>
      </c>
      <c r="J186" s="1"/>
      <c r="K186" s="1"/>
      <c r="L186" s="1"/>
      <c r="M186" s="1"/>
      <c r="N186" s="1"/>
      <c r="O186" s="1"/>
      <c r="P186" s="5">
        <f t="shared" si="9"/>
        <v>0</v>
      </c>
    </row>
    <row r="187" spans="1:16" ht="60">
      <c r="A187" s="1">
        <v>2023</v>
      </c>
      <c r="B187" s="6">
        <v>45054</v>
      </c>
      <c r="C187" s="10" t="s">
        <v>224</v>
      </c>
      <c r="D187" s="4">
        <v>54.5</v>
      </c>
      <c r="E187" s="4"/>
      <c r="F187" s="4">
        <f t="shared" si="8"/>
        <v>2678.7900000000009</v>
      </c>
      <c r="G187" s="4"/>
      <c r="H187" s="1" t="s">
        <v>33</v>
      </c>
      <c r="I187" s="4">
        <v>54.5</v>
      </c>
      <c r="J187" s="1"/>
      <c r="K187" s="1"/>
      <c r="L187" s="1"/>
      <c r="M187" s="1"/>
      <c r="N187" s="1"/>
      <c r="O187" s="1"/>
      <c r="P187" s="5">
        <f t="shared" si="9"/>
        <v>0</v>
      </c>
    </row>
    <row r="188" spans="1:16" ht="60">
      <c r="A188" s="1">
        <v>2023</v>
      </c>
      <c r="B188" s="6">
        <v>45056</v>
      </c>
      <c r="C188" s="10" t="s">
        <v>225</v>
      </c>
      <c r="D188" s="4">
        <v>12</v>
      </c>
      <c r="E188" s="4"/>
      <c r="F188" s="4">
        <f t="shared" si="8"/>
        <v>2690.7900000000009</v>
      </c>
      <c r="G188" s="4"/>
      <c r="H188" s="1" t="s">
        <v>36</v>
      </c>
      <c r="I188" s="4">
        <v>12</v>
      </c>
      <c r="J188" s="1"/>
      <c r="K188" s="1"/>
      <c r="L188" s="1"/>
      <c r="M188" s="1"/>
      <c r="N188" s="1"/>
      <c r="O188" s="1"/>
      <c r="P188" s="5">
        <f t="shared" si="9"/>
        <v>0</v>
      </c>
    </row>
    <row r="189" spans="1:16" ht="45">
      <c r="A189" s="1">
        <v>2023</v>
      </c>
      <c r="B189" s="6">
        <v>45056</v>
      </c>
      <c r="C189" s="10" t="s">
        <v>226</v>
      </c>
      <c r="D189" s="4"/>
      <c r="E189" s="4">
        <v>231.1</v>
      </c>
      <c r="F189" s="4">
        <f t="shared" si="8"/>
        <v>2459.690000000001</v>
      </c>
      <c r="G189" s="4" t="s">
        <v>12</v>
      </c>
      <c r="H189" s="1"/>
      <c r="I189" s="4"/>
      <c r="J189" s="1"/>
      <c r="K189" s="1"/>
      <c r="L189" s="1"/>
      <c r="M189" s="1"/>
      <c r="N189" s="1"/>
      <c r="O189" s="1"/>
      <c r="P189" s="5">
        <f t="shared" si="9"/>
        <v>231.1</v>
      </c>
    </row>
    <row r="190" spans="1:16" ht="45">
      <c r="A190" s="1">
        <v>2023</v>
      </c>
      <c r="B190" s="6">
        <v>45064</v>
      </c>
      <c r="C190" s="10" t="s">
        <v>227</v>
      </c>
      <c r="D190" s="4"/>
      <c r="E190" s="4">
        <v>412.88</v>
      </c>
      <c r="F190" s="4">
        <f t="shared" si="8"/>
        <v>2046.8100000000009</v>
      </c>
      <c r="G190" s="4" t="s">
        <v>33</v>
      </c>
      <c r="H190" s="1"/>
      <c r="I190" s="4"/>
      <c r="J190" s="1"/>
      <c r="K190" s="1"/>
      <c r="L190" s="1"/>
      <c r="M190" s="1"/>
      <c r="N190" s="1"/>
      <c r="O190" s="1"/>
      <c r="P190" s="5">
        <f t="shared" si="9"/>
        <v>412.88</v>
      </c>
    </row>
    <row r="191" spans="1:16" ht="60">
      <c r="A191" s="1">
        <v>2023</v>
      </c>
      <c r="B191" s="6">
        <v>45069</v>
      </c>
      <c r="C191" s="10" t="s">
        <v>228</v>
      </c>
      <c r="D191" s="4">
        <v>18.63</v>
      </c>
      <c r="E191" s="4"/>
      <c r="F191" s="4">
        <f t="shared" si="8"/>
        <v>2065.440000000001</v>
      </c>
      <c r="G191" s="4"/>
      <c r="H191" s="1" t="s">
        <v>28</v>
      </c>
      <c r="I191" s="4">
        <v>18.63</v>
      </c>
      <c r="J191" s="1"/>
      <c r="K191" s="1"/>
      <c r="L191" s="1"/>
      <c r="M191" s="1"/>
      <c r="N191" s="1"/>
      <c r="O191" s="1"/>
      <c r="P191" s="5">
        <f t="shared" si="9"/>
        <v>0</v>
      </c>
    </row>
    <row r="192" spans="1:16" ht="60">
      <c r="A192" s="1">
        <v>2023</v>
      </c>
      <c r="B192" s="6">
        <v>45070</v>
      </c>
      <c r="C192" s="10" t="s">
        <v>229</v>
      </c>
      <c r="D192" s="4">
        <v>90</v>
      </c>
      <c r="E192" s="4"/>
      <c r="F192" s="4">
        <f t="shared" si="8"/>
        <v>2155.440000000001</v>
      </c>
      <c r="G192" s="4"/>
      <c r="H192" s="1" t="s">
        <v>28</v>
      </c>
      <c r="I192" s="4">
        <v>90</v>
      </c>
      <c r="J192" s="1"/>
      <c r="K192" s="1"/>
      <c r="L192" s="1"/>
      <c r="M192" s="1"/>
      <c r="N192" s="1"/>
      <c r="O192" s="1"/>
      <c r="P192" s="5">
        <f t="shared" si="9"/>
        <v>0</v>
      </c>
    </row>
    <row r="193" spans="1:16" ht="45">
      <c r="A193" s="1">
        <v>2023</v>
      </c>
      <c r="B193" s="6">
        <v>45075</v>
      </c>
      <c r="C193" s="10" t="s">
        <v>230</v>
      </c>
      <c r="D193" s="4">
        <v>312.83</v>
      </c>
      <c r="E193" s="4"/>
      <c r="F193" s="4">
        <f t="shared" si="8"/>
        <v>2468.2700000000009</v>
      </c>
      <c r="G193" s="4"/>
      <c r="H193" s="1" t="s">
        <v>14</v>
      </c>
      <c r="I193" s="4">
        <v>312.83</v>
      </c>
      <c r="J193" s="1"/>
      <c r="K193" s="1"/>
      <c r="L193" s="1"/>
      <c r="M193" s="1"/>
      <c r="N193" s="1"/>
      <c r="O193" s="1"/>
      <c r="P193" s="5">
        <f t="shared" si="9"/>
        <v>0</v>
      </c>
    </row>
    <row r="194" spans="1:16" ht="60">
      <c r="A194" s="1">
        <v>2023</v>
      </c>
      <c r="B194" s="6">
        <v>45076</v>
      </c>
      <c r="C194" s="10" t="s">
        <v>231</v>
      </c>
      <c r="D194" s="4">
        <v>145</v>
      </c>
      <c r="E194" s="4"/>
      <c r="F194" s="4">
        <f t="shared" si="8"/>
        <v>2613.2700000000009</v>
      </c>
      <c r="G194" s="4"/>
      <c r="H194" s="1" t="s">
        <v>28</v>
      </c>
      <c r="I194" s="4">
        <v>121.8</v>
      </c>
      <c r="J194" s="1" t="s">
        <v>14</v>
      </c>
      <c r="K194" s="1">
        <v>23.2</v>
      </c>
      <c r="L194" s="1"/>
      <c r="M194" s="1"/>
      <c r="N194" s="1"/>
      <c r="O194" s="1"/>
      <c r="P194" s="5">
        <f t="shared" si="9"/>
        <v>3.5527136788005009E-15</v>
      </c>
    </row>
    <row r="195" spans="1:16" ht="60">
      <c r="A195" s="1">
        <v>2023</v>
      </c>
      <c r="B195" s="6">
        <v>45076</v>
      </c>
      <c r="C195" s="10" t="s">
        <v>232</v>
      </c>
      <c r="D195" s="4">
        <v>71.709999999999994</v>
      </c>
      <c r="E195" s="4"/>
      <c r="F195" s="4">
        <f t="shared" si="8"/>
        <v>2684.9800000000009</v>
      </c>
      <c r="G195" s="4"/>
      <c r="H195" s="1" t="s">
        <v>14</v>
      </c>
      <c r="I195" s="4">
        <v>71.709999999999994</v>
      </c>
      <c r="J195" s="1"/>
      <c r="K195" s="1"/>
      <c r="L195" s="1"/>
      <c r="M195" s="1"/>
      <c r="N195" s="1"/>
      <c r="O195" s="1"/>
      <c r="P195" s="5">
        <f t="shared" si="9"/>
        <v>0</v>
      </c>
    </row>
    <row r="196" spans="1:16" ht="60">
      <c r="A196" s="1">
        <v>2023</v>
      </c>
      <c r="B196" s="6">
        <v>45076</v>
      </c>
      <c r="C196" s="10" t="s">
        <v>233</v>
      </c>
      <c r="D196" s="4">
        <v>59.61</v>
      </c>
      <c r="E196" s="4"/>
      <c r="F196" s="4">
        <f t="shared" si="8"/>
        <v>2744.5900000000011</v>
      </c>
      <c r="G196" s="4"/>
      <c r="H196" s="1" t="s">
        <v>14</v>
      </c>
      <c r="I196" s="4">
        <v>59.61</v>
      </c>
      <c r="J196" s="1"/>
      <c r="K196" s="1"/>
      <c r="L196" s="1"/>
      <c r="M196" s="1"/>
      <c r="N196" s="1"/>
      <c r="O196" s="1"/>
      <c r="P196" s="5">
        <f t="shared" si="9"/>
        <v>0</v>
      </c>
    </row>
    <row r="197" spans="1:16" ht="60">
      <c r="A197" s="1">
        <v>2023</v>
      </c>
      <c r="B197" s="6">
        <v>45076</v>
      </c>
      <c r="C197" s="10" t="s">
        <v>234</v>
      </c>
      <c r="D197" s="4">
        <v>127</v>
      </c>
      <c r="E197" s="4"/>
      <c r="F197" s="4">
        <f t="shared" si="8"/>
        <v>2871.5900000000011</v>
      </c>
      <c r="G197" s="4"/>
      <c r="H197" s="1" t="s">
        <v>14</v>
      </c>
      <c r="I197" s="4">
        <v>127</v>
      </c>
      <c r="J197" s="1"/>
      <c r="K197" s="1"/>
      <c r="L197" s="1"/>
      <c r="M197" s="1"/>
      <c r="N197" s="1"/>
      <c r="O197" s="1"/>
      <c r="P197" s="5">
        <f t="shared" si="9"/>
        <v>0</v>
      </c>
    </row>
    <row r="198" spans="1:16" ht="45">
      <c r="A198" s="1">
        <v>2023</v>
      </c>
      <c r="B198" s="6">
        <v>45076</v>
      </c>
      <c r="C198" s="10" t="s">
        <v>235</v>
      </c>
      <c r="D198" s="4">
        <v>41.27</v>
      </c>
      <c r="E198" s="4"/>
      <c r="F198" s="4">
        <f t="shared" si="8"/>
        <v>2912.860000000001</v>
      </c>
      <c r="G198" s="4"/>
      <c r="H198" s="1" t="s">
        <v>14</v>
      </c>
      <c r="I198" s="4">
        <v>41.27</v>
      </c>
      <c r="J198" s="1"/>
      <c r="K198" s="1"/>
      <c r="L198" s="1"/>
      <c r="M198" s="1"/>
      <c r="N198" s="1"/>
      <c r="O198" s="1"/>
      <c r="P198" s="5">
        <f t="shared" si="9"/>
        <v>0</v>
      </c>
    </row>
    <row r="199" spans="1:16" ht="60">
      <c r="A199" s="1">
        <v>2023</v>
      </c>
      <c r="B199" s="6">
        <v>45076</v>
      </c>
      <c r="C199" s="10" t="s">
        <v>236</v>
      </c>
      <c r="D199" s="4">
        <v>226</v>
      </c>
      <c r="E199" s="4"/>
      <c r="F199" s="4">
        <f t="shared" si="8"/>
        <v>3138.860000000001</v>
      </c>
      <c r="G199" s="4"/>
      <c r="H199" s="1" t="s">
        <v>14</v>
      </c>
      <c r="I199" s="4">
        <v>226</v>
      </c>
      <c r="J199" s="1"/>
      <c r="K199" s="1"/>
      <c r="L199" s="1"/>
      <c r="M199" s="1"/>
      <c r="N199" s="1"/>
      <c r="O199" s="1"/>
      <c r="P199" s="5">
        <f t="shared" si="9"/>
        <v>0</v>
      </c>
    </row>
    <row r="200" spans="1:16" ht="45">
      <c r="A200" s="1">
        <v>2023</v>
      </c>
      <c r="B200" s="6">
        <v>45078</v>
      </c>
      <c r="C200" s="10" t="s">
        <v>237</v>
      </c>
      <c r="D200" s="4">
        <v>51.4</v>
      </c>
      <c r="E200" s="4"/>
      <c r="F200" s="4">
        <f t="shared" si="8"/>
        <v>3190.2600000000011</v>
      </c>
      <c r="G200" s="4"/>
      <c r="H200" s="1" t="s">
        <v>14</v>
      </c>
      <c r="I200" s="4">
        <v>51.4</v>
      </c>
      <c r="J200" s="1"/>
      <c r="K200" s="1"/>
      <c r="L200" s="1"/>
      <c r="M200" s="1"/>
      <c r="N200" s="1"/>
      <c r="O200" s="1"/>
      <c r="P200" s="5">
        <f t="shared" si="9"/>
        <v>0</v>
      </c>
    </row>
    <row r="201" spans="1:16" ht="60">
      <c r="A201" s="1">
        <v>2023</v>
      </c>
      <c r="B201" s="6">
        <v>45078</v>
      </c>
      <c r="C201" s="10" t="s">
        <v>238</v>
      </c>
      <c r="D201" s="4">
        <v>56.68</v>
      </c>
      <c r="E201" s="4"/>
      <c r="F201" s="4">
        <f t="shared" si="8"/>
        <v>3246.940000000001</v>
      </c>
      <c r="G201" s="4"/>
      <c r="H201" s="1" t="s">
        <v>14</v>
      </c>
      <c r="I201" s="4">
        <v>56.68</v>
      </c>
      <c r="J201" s="1"/>
      <c r="K201" s="1"/>
      <c r="L201" s="1"/>
      <c r="M201" s="1"/>
      <c r="N201" s="1"/>
      <c r="O201" s="1"/>
      <c r="P201" s="5">
        <f t="shared" si="9"/>
        <v>0</v>
      </c>
    </row>
    <row r="202" spans="1:16" ht="60">
      <c r="A202" s="1">
        <v>2023</v>
      </c>
      <c r="B202" s="6">
        <v>45082</v>
      </c>
      <c r="C202" s="10" t="s">
        <v>239</v>
      </c>
      <c r="D202" s="4">
        <v>75.650000000000006</v>
      </c>
      <c r="E202" s="4"/>
      <c r="F202" s="4">
        <f t="shared" si="8"/>
        <v>3322.5900000000011</v>
      </c>
      <c r="G202" s="4"/>
      <c r="H202" s="1" t="s">
        <v>15</v>
      </c>
      <c r="I202" s="4">
        <v>54.46</v>
      </c>
      <c r="J202" s="1" t="s">
        <v>14</v>
      </c>
      <c r="K202" s="1">
        <v>21.19</v>
      </c>
      <c r="L202" s="1"/>
      <c r="M202" s="1"/>
      <c r="N202" s="1"/>
      <c r="O202" s="1"/>
      <c r="P202" s="5">
        <f t="shared" si="9"/>
        <v>3.5527136788005009E-15</v>
      </c>
    </row>
    <row r="203" spans="1:16" ht="60">
      <c r="A203" s="1">
        <v>2023</v>
      </c>
      <c r="B203" s="6">
        <v>45082</v>
      </c>
      <c r="C203" s="10" t="s">
        <v>240</v>
      </c>
      <c r="D203" s="4">
        <v>291.93</v>
      </c>
      <c r="E203" s="4"/>
      <c r="F203" s="4">
        <f t="shared" si="8"/>
        <v>3614.5200000000009</v>
      </c>
      <c r="G203" s="4"/>
      <c r="H203" s="1" t="s">
        <v>15</v>
      </c>
      <c r="I203" s="4">
        <v>250.95</v>
      </c>
      <c r="J203" s="1" t="s">
        <v>14</v>
      </c>
      <c r="K203" s="1">
        <v>40.98</v>
      </c>
      <c r="L203" s="1"/>
      <c r="M203" s="1"/>
      <c r="N203" s="1"/>
      <c r="O203" s="1"/>
      <c r="P203" s="5">
        <f t="shared" si="9"/>
        <v>2.1316282072803006E-14</v>
      </c>
    </row>
    <row r="204" spans="1:16" ht="45">
      <c r="A204" s="1">
        <v>2023</v>
      </c>
      <c r="B204" s="6">
        <v>45082</v>
      </c>
      <c r="C204" s="10" t="s">
        <v>241</v>
      </c>
      <c r="D204" s="4">
        <v>63.32</v>
      </c>
      <c r="E204" s="4"/>
      <c r="F204" s="4">
        <f t="shared" si="8"/>
        <v>3677.8400000000011</v>
      </c>
      <c r="G204" s="4"/>
      <c r="H204" s="1" t="s">
        <v>15</v>
      </c>
      <c r="I204" s="4">
        <v>63.32</v>
      </c>
      <c r="J204" s="1"/>
      <c r="K204" s="1"/>
      <c r="L204" s="1"/>
      <c r="M204" s="1"/>
      <c r="N204" s="1"/>
      <c r="O204" s="1"/>
      <c r="P204" s="5">
        <f t="shared" si="9"/>
        <v>0</v>
      </c>
    </row>
    <row r="205" spans="1:16" ht="60">
      <c r="A205" s="1">
        <v>2023</v>
      </c>
      <c r="B205" s="6">
        <v>45082</v>
      </c>
      <c r="C205" s="10" t="s">
        <v>242</v>
      </c>
      <c r="D205" s="4">
        <v>159.21</v>
      </c>
      <c r="E205" s="4"/>
      <c r="F205" s="4">
        <f t="shared" si="8"/>
        <v>3837.0500000000011</v>
      </c>
      <c r="G205" s="4"/>
      <c r="H205" s="1" t="s">
        <v>15</v>
      </c>
      <c r="I205" s="4">
        <v>159.21</v>
      </c>
      <c r="J205" s="1"/>
      <c r="K205" s="1"/>
      <c r="L205" s="1"/>
      <c r="M205" s="1"/>
      <c r="N205" s="1"/>
      <c r="O205" s="1"/>
      <c r="P205" s="5">
        <f t="shared" si="9"/>
        <v>0</v>
      </c>
    </row>
    <row r="206" spans="1:16" ht="60">
      <c r="A206" s="1">
        <v>2023</v>
      </c>
      <c r="B206" s="6">
        <v>45082</v>
      </c>
      <c r="C206" s="10" t="s">
        <v>243</v>
      </c>
      <c r="D206" s="4">
        <v>91.47</v>
      </c>
      <c r="E206" s="4"/>
      <c r="F206" s="4">
        <f t="shared" si="8"/>
        <v>3928.5200000000009</v>
      </c>
      <c r="G206" s="4"/>
      <c r="H206" s="1" t="s">
        <v>15</v>
      </c>
      <c r="I206" s="4">
        <v>91.47</v>
      </c>
      <c r="J206" s="1"/>
      <c r="K206" s="1"/>
      <c r="L206" s="1"/>
      <c r="M206" s="1"/>
      <c r="N206" s="1"/>
      <c r="O206" s="1"/>
      <c r="P206" s="5">
        <f t="shared" si="9"/>
        <v>0</v>
      </c>
    </row>
    <row r="207" spans="1:16" ht="60">
      <c r="A207" s="1">
        <v>2023</v>
      </c>
      <c r="B207" s="6">
        <v>45082</v>
      </c>
      <c r="C207" s="10" t="s">
        <v>244</v>
      </c>
      <c r="D207" s="4">
        <v>42</v>
      </c>
      <c r="E207" s="4"/>
      <c r="F207" s="4">
        <f t="shared" si="8"/>
        <v>3970.5200000000009</v>
      </c>
      <c r="G207" s="4"/>
      <c r="H207" s="1" t="s">
        <v>15</v>
      </c>
      <c r="I207" s="4">
        <v>42</v>
      </c>
      <c r="J207" s="1"/>
      <c r="K207" s="1"/>
      <c r="L207" s="1"/>
      <c r="M207" s="1"/>
      <c r="N207" s="1"/>
      <c r="O207" s="1"/>
      <c r="P207" s="5">
        <f t="shared" si="9"/>
        <v>0</v>
      </c>
    </row>
    <row r="208" spans="1:16" ht="60">
      <c r="A208" s="1">
        <v>2023</v>
      </c>
      <c r="B208" s="6">
        <v>45082</v>
      </c>
      <c r="C208" s="10" t="s">
        <v>245</v>
      </c>
      <c r="D208" s="4">
        <v>103</v>
      </c>
      <c r="E208" s="4"/>
      <c r="F208" s="4">
        <f t="shared" si="8"/>
        <v>4073.5200000000009</v>
      </c>
      <c r="G208" s="4"/>
      <c r="H208" s="1" t="s">
        <v>15</v>
      </c>
      <c r="I208" s="4">
        <v>103</v>
      </c>
      <c r="J208" s="1"/>
      <c r="K208" s="1"/>
      <c r="L208" s="1"/>
      <c r="M208" s="1"/>
      <c r="N208" s="1"/>
      <c r="O208" s="1"/>
      <c r="P208" s="5">
        <f t="shared" si="9"/>
        <v>0</v>
      </c>
    </row>
    <row r="209" spans="1:16" ht="60">
      <c r="A209" s="1">
        <v>2023</v>
      </c>
      <c r="B209" s="6">
        <v>45082</v>
      </c>
      <c r="C209" s="10" t="s">
        <v>246</v>
      </c>
      <c r="D209" s="4">
        <v>44.22</v>
      </c>
      <c r="E209" s="4"/>
      <c r="F209" s="4">
        <f t="shared" si="8"/>
        <v>4117.7400000000007</v>
      </c>
      <c r="G209" s="4"/>
      <c r="H209" s="1" t="s">
        <v>15</v>
      </c>
      <c r="I209" s="4">
        <v>44.22</v>
      </c>
      <c r="J209" s="1"/>
      <c r="K209" s="1"/>
      <c r="L209" s="1"/>
      <c r="M209" s="1"/>
      <c r="N209" s="1"/>
      <c r="O209" s="1"/>
      <c r="P209" s="5">
        <f t="shared" si="9"/>
        <v>0</v>
      </c>
    </row>
    <row r="210" spans="1:16" ht="60">
      <c r="A210" s="1">
        <v>2023</v>
      </c>
      <c r="B210" s="6">
        <v>45082</v>
      </c>
      <c r="C210" s="10" t="s">
        <v>247</v>
      </c>
      <c r="D210" s="4">
        <v>117</v>
      </c>
      <c r="E210" s="4"/>
      <c r="F210" s="4">
        <f t="shared" si="8"/>
        <v>4234.7400000000007</v>
      </c>
      <c r="G210" s="4"/>
      <c r="H210" s="1" t="s">
        <v>14</v>
      </c>
      <c r="I210" s="4">
        <v>41.33</v>
      </c>
      <c r="J210" s="1" t="s">
        <v>15</v>
      </c>
      <c r="K210" s="1">
        <v>76.37</v>
      </c>
      <c r="L210" s="1"/>
      <c r="M210" s="1"/>
      <c r="N210" s="1"/>
      <c r="O210" s="1"/>
      <c r="P210" s="5">
        <f t="shared" si="9"/>
        <v>-0.70000000000000284</v>
      </c>
    </row>
    <row r="211" spans="1:16" ht="45">
      <c r="A211" s="1">
        <v>2023</v>
      </c>
      <c r="B211" s="6">
        <v>45083</v>
      </c>
      <c r="C211" s="10" t="s">
        <v>248</v>
      </c>
      <c r="D211" s="4">
        <v>26.7</v>
      </c>
      <c r="E211" s="4"/>
      <c r="F211" s="4">
        <f t="shared" si="8"/>
        <v>4261.4400000000005</v>
      </c>
      <c r="G211" s="4"/>
      <c r="H211" s="1" t="s">
        <v>15</v>
      </c>
      <c r="I211" s="4">
        <v>26.7</v>
      </c>
      <c r="J211" s="1"/>
      <c r="K211" s="1"/>
      <c r="L211" s="1"/>
      <c r="M211" s="1"/>
      <c r="N211" s="1"/>
      <c r="O211" s="1"/>
      <c r="P211" s="5">
        <f t="shared" si="9"/>
        <v>0</v>
      </c>
    </row>
    <row r="212" spans="1:16" ht="60">
      <c r="A212" s="1">
        <v>2023</v>
      </c>
      <c r="B212" s="6">
        <v>45083</v>
      </c>
      <c r="C212" s="10" t="s">
        <v>249</v>
      </c>
      <c r="D212" s="4">
        <v>194</v>
      </c>
      <c r="E212" s="4"/>
      <c r="F212" s="4">
        <f t="shared" si="8"/>
        <v>4455.4400000000005</v>
      </c>
      <c r="G212" s="4"/>
      <c r="H212" s="1" t="s">
        <v>15</v>
      </c>
      <c r="I212" s="4">
        <v>194</v>
      </c>
      <c r="J212" s="1"/>
      <c r="K212" s="1"/>
      <c r="L212" s="1"/>
      <c r="M212" s="1"/>
      <c r="N212" s="1"/>
      <c r="O212" s="1"/>
      <c r="P212" s="5">
        <f t="shared" si="9"/>
        <v>0</v>
      </c>
    </row>
    <row r="213" spans="1:16" ht="60">
      <c r="A213" s="1">
        <v>2023</v>
      </c>
      <c r="B213" s="6">
        <v>45083</v>
      </c>
      <c r="C213" s="10" t="s">
        <v>250</v>
      </c>
      <c r="D213" s="4">
        <v>226</v>
      </c>
      <c r="E213" s="4"/>
      <c r="F213" s="4">
        <f t="shared" si="8"/>
        <v>4681.4400000000005</v>
      </c>
      <c r="G213" s="4"/>
      <c r="H213" s="1" t="s">
        <v>15</v>
      </c>
      <c r="I213" s="4">
        <v>226</v>
      </c>
      <c r="J213" s="1"/>
      <c r="K213" s="1"/>
      <c r="L213" s="1"/>
      <c r="M213" s="1"/>
      <c r="N213" s="1"/>
      <c r="O213" s="1"/>
      <c r="P213" s="5">
        <f t="shared" si="9"/>
        <v>0</v>
      </c>
    </row>
    <row r="214" spans="1:16" ht="60">
      <c r="A214" s="1">
        <v>2023</v>
      </c>
      <c r="B214" s="6">
        <v>45083</v>
      </c>
      <c r="C214" s="10" t="s">
        <v>251</v>
      </c>
      <c r="D214" s="4">
        <v>49.55</v>
      </c>
      <c r="E214" s="4"/>
      <c r="F214" s="4">
        <f t="shared" si="8"/>
        <v>4730.9900000000007</v>
      </c>
      <c r="G214" s="4"/>
      <c r="H214" s="1" t="s">
        <v>15</v>
      </c>
      <c r="I214" s="4">
        <v>49.55</v>
      </c>
      <c r="J214" s="1"/>
      <c r="K214" s="1"/>
      <c r="L214" s="1"/>
      <c r="M214" s="1"/>
      <c r="N214" s="1"/>
      <c r="O214" s="1"/>
      <c r="P214" s="5">
        <f t="shared" si="9"/>
        <v>0</v>
      </c>
    </row>
    <row r="215" spans="1:16" ht="60">
      <c r="A215" s="1">
        <v>2023</v>
      </c>
      <c r="B215" s="6">
        <v>45084</v>
      </c>
      <c r="C215" s="10" t="s">
        <v>252</v>
      </c>
      <c r="D215" s="4">
        <v>24.51</v>
      </c>
      <c r="E215" s="4"/>
      <c r="F215" s="4">
        <f t="shared" si="8"/>
        <v>4755.5000000000009</v>
      </c>
      <c r="G215" s="4"/>
      <c r="H215" s="1" t="s">
        <v>28</v>
      </c>
      <c r="I215" s="4">
        <v>24.51</v>
      </c>
      <c r="J215" s="1"/>
      <c r="K215" s="1"/>
      <c r="L215" s="1"/>
      <c r="M215" s="1"/>
      <c r="N215" s="1"/>
      <c r="O215" s="1"/>
      <c r="P215" s="5">
        <f t="shared" si="9"/>
        <v>0</v>
      </c>
    </row>
    <row r="216" spans="1:16">
      <c r="A216" s="1">
        <v>2023</v>
      </c>
      <c r="B216" s="6">
        <v>45084</v>
      </c>
      <c r="C216" s="10" t="s">
        <v>137</v>
      </c>
      <c r="D216" s="4"/>
      <c r="E216" s="4">
        <v>0.25</v>
      </c>
      <c r="F216" s="4">
        <f t="shared" si="8"/>
        <v>4755.2500000000009</v>
      </c>
      <c r="G216" s="4" t="s">
        <v>80</v>
      </c>
      <c r="H216" s="1"/>
      <c r="I216" s="4"/>
      <c r="J216" s="1"/>
      <c r="K216" s="1"/>
      <c r="L216" s="1"/>
      <c r="M216" s="1"/>
      <c r="N216" s="1"/>
      <c r="O216" s="1"/>
      <c r="P216" s="5">
        <f t="shared" si="9"/>
        <v>0.25</v>
      </c>
    </row>
    <row r="217" spans="1:16" ht="60">
      <c r="A217" s="1">
        <v>2023</v>
      </c>
      <c r="B217" s="6">
        <v>45084</v>
      </c>
      <c r="C217" s="10" t="s">
        <v>253</v>
      </c>
      <c r="D217" s="4"/>
      <c r="E217" s="4">
        <v>1280.8599999999999</v>
      </c>
      <c r="F217" s="4">
        <f t="shared" si="8"/>
        <v>3474.3900000000012</v>
      </c>
      <c r="G217" s="4" t="s">
        <v>14</v>
      </c>
      <c r="H217" s="1"/>
      <c r="I217" s="4"/>
      <c r="J217" s="1"/>
      <c r="K217" s="1"/>
      <c r="L217" s="1"/>
      <c r="M217" s="1"/>
      <c r="N217" s="1"/>
      <c r="O217" s="1"/>
      <c r="P217" s="5">
        <f t="shared" si="9"/>
        <v>1280.8599999999999</v>
      </c>
    </row>
    <row r="218" spans="1:16">
      <c r="A218" s="1">
        <v>2023</v>
      </c>
      <c r="B218" s="6">
        <v>45084</v>
      </c>
      <c r="C218" s="10" t="s">
        <v>137</v>
      </c>
      <c r="D218" s="4"/>
      <c r="E218" s="4">
        <v>0.25</v>
      </c>
      <c r="F218" s="4">
        <f t="shared" si="8"/>
        <v>3474.1400000000012</v>
      </c>
      <c r="G218" s="4" t="s">
        <v>80</v>
      </c>
      <c r="H218" s="1"/>
      <c r="I218" s="4"/>
      <c r="J218" s="1"/>
      <c r="K218" s="1"/>
      <c r="L218" s="1"/>
      <c r="M218" s="1"/>
      <c r="N218" s="1"/>
      <c r="O218" s="1"/>
      <c r="P218" s="5">
        <f t="shared" si="9"/>
        <v>0.25</v>
      </c>
    </row>
    <row r="219" spans="1:16" ht="60">
      <c r="A219" s="1">
        <v>2023</v>
      </c>
      <c r="B219" s="6">
        <v>45084</v>
      </c>
      <c r="C219" s="10" t="s">
        <v>254</v>
      </c>
      <c r="D219" s="4"/>
      <c r="E219" s="4">
        <v>818.01</v>
      </c>
      <c r="F219" s="4">
        <f t="shared" si="8"/>
        <v>2656.130000000001</v>
      </c>
      <c r="G219" s="4" t="s">
        <v>24</v>
      </c>
      <c r="H219" s="1"/>
      <c r="I219" s="4"/>
      <c r="J219" s="1"/>
      <c r="K219" s="1"/>
      <c r="L219" s="1"/>
      <c r="M219" s="1"/>
      <c r="N219" s="1"/>
      <c r="O219" s="1"/>
      <c r="P219" s="5">
        <f t="shared" si="9"/>
        <v>818.01</v>
      </c>
    </row>
    <row r="220" spans="1:16" ht="60">
      <c r="A220" s="1">
        <v>2023</v>
      </c>
      <c r="B220" s="6">
        <v>45084</v>
      </c>
      <c r="C220" s="10" t="s">
        <v>255</v>
      </c>
      <c r="D220" s="4">
        <v>38</v>
      </c>
      <c r="E220" s="4"/>
      <c r="F220" s="4">
        <f t="shared" si="8"/>
        <v>2694.130000000001</v>
      </c>
      <c r="G220" s="4"/>
      <c r="H220" s="1" t="s">
        <v>15</v>
      </c>
      <c r="I220" s="4">
        <v>38</v>
      </c>
      <c r="J220" s="1"/>
      <c r="K220" s="1"/>
      <c r="L220" s="1"/>
      <c r="M220" s="1"/>
      <c r="N220" s="1"/>
      <c r="O220" s="1"/>
      <c r="P220" s="5">
        <f t="shared" si="9"/>
        <v>0</v>
      </c>
    </row>
    <row r="221" spans="1:16" ht="60">
      <c r="A221" s="1">
        <v>2023</v>
      </c>
      <c r="B221" s="6">
        <v>45089</v>
      </c>
      <c r="C221" s="10" t="s">
        <v>256</v>
      </c>
      <c r="D221" s="4">
        <v>190.55</v>
      </c>
      <c r="E221" s="4"/>
      <c r="F221" s="4">
        <f t="shared" si="8"/>
        <v>2884.6800000000012</v>
      </c>
      <c r="G221" s="4"/>
      <c r="H221" s="1" t="s">
        <v>15</v>
      </c>
      <c r="I221" s="4">
        <v>190.55</v>
      </c>
      <c r="J221" s="1"/>
      <c r="K221" s="1"/>
      <c r="L221" s="1"/>
      <c r="M221" s="1"/>
      <c r="N221" s="1"/>
      <c r="O221" s="1"/>
      <c r="P221" s="5">
        <f t="shared" si="9"/>
        <v>0</v>
      </c>
    </row>
    <row r="222" spans="1:16" ht="60">
      <c r="A222" s="1">
        <v>2023</v>
      </c>
      <c r="B222" s="6">
        <v>45093</v>
      </c>
      <c r="C222" s="10" t="s">
        <v>257</v>
      </c>
      <c r="D222" s="4">
        <v>29.1</v>
      </c>
      <c r="E222" s="4"/>
      <c r="F222" s="4">
        <f t="shared" si="8"/>
        <v>2913.7800000000011</v>
      </c>
      <c r="G222" s="4"/>
      <c r="H222" s="1" t="s">
        <v>13</v>
      </c>
      <c r="I222" s="4">
        <v>29.1</v>
      </c>
      <c r="J222" s="1"/>
      <c r="K222" s="1"/>
      <c r="L222" s="1"/>
      <c r="M222" s="1"/>
      <c r="N222" s="1"/>
      <c r="O222" s="1"/>
      <c r="P222" s="5">
        <f t="shared" si="9"/>
        <v>0</v>
      </c>
    </row>
    <row r="223" spans="1:16" ht="60">
      <c r="A223" s="1">
        <v>2023</v>
      </c>
      <c r="B223" s="6">
        <v>45096</v>
      </c>
      <c r="C223" s="10" t="s">
        <v>258</v>
      </c>
      <c r="D223" s="4">
        <v>121.3</v>
      </c>
      <c r="E223" s="4"/>
      <c r="F223" s="4">
        <f t="shared" si="8"/>
        <v>3035.0800000000013</v>
      </c>
      <c r="G223" s="4"/>
      <c r="H223" s="1" t="s">
        <v>13</v>
      </c>
      <c r="I223" s="4">
        <v>121.3</v>
      </c>
      <c r="J223" s="1"/>
      <c r="K223" s="1"/>
      <c r="L223" s="1"/>
      <c r="M223" s="1"/>
      <c r="N223" s="1"/>
      <c r="O223" s="1"/>
      <c r="P223" s="5">
        <f t="shared" si="9"/>
        <v>0</v>
      </c>
    </row>
    <row r="224" spans="1:16" ht="60">
      <c r="A224" s="1">
        <v>2023</v>
      </c>
      <c r="B224" s="6">
        <v>45096</v>
      </c>
      <c r="C224" s="10" t="s">
        <v>259</v>
      </c>
      <c r="D224" s="4">
        <v>293.85000000000002</v>
      </c>
      <c r="E224" s="4"/>
      <c r="F224" s="4">
        <f t="shared" si="8"/>
        <v>3328.9300000000012</v>
      </c>
      <c r="G224" s="4"/>
      <c r="H224" s="1" t="s">
        <v>14</v>
      </c>
      <c r="I224" s="4">
        <v>97.6</v>
      </c>
      <c r="J224" s="1" t="s">
        <v>15</v>
      </c>
      <c r="K224" s="1">
        <v>105.65</v>
      </c>
      <c r="L224" s="1" t="s">
        <v>13</v>
      </c>
      <c r="M224" s="1">
        <v>90.6</v>
      </c>
      <c r="N224" s="1"/>
      <c r="O224" s="1"/>
      <c r="P224" s="5">
        <f t="shared" si="9"/>
        <v>2.8421709430404007E-14</v>
      </c>
    </row>
    <row r="225" spans="1:16" ht="30">
      <c r="A225" s="1">
        <v>2023</v>
      </c>
      <c r="B225" s="6">
        <v>45096</v>
      </c>
      <c r="C225" s="10" t="s">
        <v>260</v>
      </c>
      <c r="D225" s="4">
        <v>142</v>
      </c>
      <c r="E225" s="4"/>
      <c r="F225" s="4">
        <f t="shared" si="8"/>
        <v>3470.9300000000012</v>
      </c>
      <c r="G225" s="4"/>
      <c r="H225" s="1" t="s">
        <v>13</v>
      </c>
      <c r="I225" s="4">
        <v>142</v>
      </c>
      <c r="J225" s="1"/>
      <c r="K225" s="1"/>
      <c r="L225" s="1"/>
      <c r="M225" s="1"/>
      <c r="N225" s="1"/>
      <c r="O225" s="1"/>
      <c r="P225" s="5">
        <f t="shared" si="9"/>
        <v>0</v>
      </c>
    </row>
    <row r="226" spans="1:16" ht="45">
      <c r="A226" s="1">
        <v>2023</v>
      </c>
      <c r="B226" s="6">
        <v>45096</v>
      </c>
      <c r="C226" s="10" t="s">
        <v>261</v>
      </c>
      <c r="D226" s="4">
        <v>230.21</v>
      </c>
      <c r="E226" s="4"/>
      <c r="F226" s="4">
        <f t="shared" si="8"/>
        <v>3701.1400000000012</v>
      </c>
      <c r="G226" s="4"/>
      <c r="H226" s="1" t="s">
        <v>14</v>
      </c>
      <c r="I226" s="4">
        <v>25.3</v>
      </c>
      <c r="J226" s="1" t="s">
        <v>33</v>
      </c>
      <c r="K226" s="1">
        <v>102.31</v>
      </c>
      <c r="L226" s="1" t="s">
        <v>13</v>
      </c>
      <c r="M226" s="1">
        <v>102.6</v>
      </c>
      <c r="N226" s="1"/>
      <c r="O226" s="1"/>
      <c r="P226" s="5">
        <f t="shared" si="9"/>
        <v>0</v>
      </c>
    </row>
    <row r="227" spans="1:16" ht="60">
      <c r="A227" s="1">
        <v>2023</v>
      </c>
      <c r="B227" s="6">
        <v>45097</v>
      </c>
      <c r="C227" s="10" t="s">
        <v>262</v>
      </c>
      <c r="D227" s="4">
        <v>210.1</v>
      </c>
      <c r="E227" s="4"/>
      <c r="F227" s="4">
        <f t="shared" si="8"/>
        <v>3911.2400000000011</v>
      </c>
      <c r="G227" s="4"/>
      <c r="H227" s="1" t="s">
        <v>13</v>
      </c>
      <c r="I227" s="4">
        <v>210.1</v>
      </c>
      <c r="J227" s="1"/>
      <c r="K227" s="1"/>
      <c r="L227" s="1"/>
      <c r="M227" s="1"/>
      <c r="N227" s="1"/>
      <c r="O227" s="1"/>
      <c r="P227" s="5">
        <f t="shared" si="9"/>
        <v>0</v>
      </c>
    </row>
    <row r="228" spans="1:16" ht="60">
      <c r="A228" s="1">
        <v>2023</v>
      </c>
      <c r="B228" s="6">
        <v>45097</v>
      </c>
      <c r="C228" s="10" t="s">
        <v>263</v>
      </c>
      <c r="D228" s="4">
        <v>78</v>
      </c>
      <c r="E228" s="4"/>
      <c r="F228" s="4">
        <f t="shared" si="8"/>
        <v>3989.2400000000011</v>
      </c>
      <c r="G228" s="4"/>
      <c r="H228" s="1" t="s">
        <v>13</v>
      </c>
      <c r="I228" s="4">
        <v>78</v>
      </c>
      <c r="J228" s="1"/>
      <c r="K228" s="1"/>
      <c r="L228" s="1"/>
      <c r="M228" s="1"/>
      <c r="N228" s="1"/>
      <c r="O228" s="1"/>
      <c r="P228" s="5">
        <f t="shared" si="9"/>
        <v>0</v>
      </c>
    </row>
    <row r="229" spans="1:16" ht="60">
      <c r="A229" s="1">
        <v>2023</v>
      </c>
      <c r="B229" s="6">
        <v>45097</v>
      </c>
      <c r="C229" s="10" t="s">
        <v>264</v>
      </c>
      <c r="D229" s="4">
        <v>48.7</v>
      </c>
      <c r="E229" s="4"/>
      <c r="F229" s="4">
        <f t="shared" si="8"/>
        <v>4037.940000000001</v>
      </c>
      <c r="G229" s="4"/>
      <c r="H229" s="1" t="s">
        <v>13</v>
      </c>
      <c r="I229" s="4">
        <v>48.7</v>
      </c>
      <c r="J229" s="1"/>
      <c r="K229" s="1"/>
      <c r="L229" s="1"/>
      <c r="M229" s="1"/>
      <c r="N229" s="1"/>
      <c r="O229" s="1"/>
      <c r="P229" s="5">
        <f t="shared" si="9"/>
        <v>0</v>
      </c>
    </row>
    <row r="230" spans="1:16" ht="60">
      <c r="A230" s="1">
        <v>2023</v>
      </c>
      <c r="B230" s="6">
        <v>45097</v>
      </c>
      <c r="C230" s="10" t="s">
        <v>265</v>
      </c>
      <c r="D230" s="4">
        <v>47.5</v>
      </c>
      <c r="E230" s="4"/>
      <c r="F230" s="4">
        <f t="shared" si="8"/>
        <v>4085.440000000001</v>
      </c>
      <c r="G230" s="4"/>
      <c r="H230" s="1" t="s">
        <v>13</v>
      </c>
      <c r="I230" s="4">
        <v>47.5</v>
      </c>
      <c r="J230" s="1"/>
      <c r="K230" s="1"/>
      <c r="L230" s="1"/>
      <c r="M230" s="1"/>
      <c r="N230" s="1"/>
      <c r="O230" s="1"/>
      <c r="P230" s="5">
        <f t="shared" si="9"/>
        <v>0</v>
      </c>
    </row>
    <row r="231" spans="1:16" ht="60">
      <c r="A231" s="1">
        <v>2023</v>
      </c>
      <c r="B231" s="6">
        <v>45097</v>
      </c>
      <c r="C231" s="10" t="s">
        <v>266</v>
      </c>
      <c r="D231" s="4">
        <v>1058</v>
      </c>
      <c r="E231" s="4"/>
      <c r="F231" s="4">
        <f t="shared" si="8"/>
        <v>5143.4400000000005</v>
      </c>
      <c r="G231" s="4"/>
      <c r="H231" s="1" t="s">
        <v>13</v>
      </c>
      <c r="I231" s="4">
        <v>1058</v>
      </c>
      <c r="J231" s="1"/>
      <c r="K231" s="1"/>
      <c r="L231" s="1"/>
      <c r="M231" s="1"/>
      <c r="N231" s="1"/>
      <c r="O231" s="1"/>
      <c r="P231" s="5">
        <f t="shared" si="9"/>
        <v>0</v>
      </c>
    </row>
    <row r="232" spans="1:16" ht="60">
      <c r="A232" s="1">
        <v>2023</v>
      </c>
      <c r="B232" s="6">
        <v>45097</v>
      </c>
      <c r="C232" s="10" t="s">
        <v>267</v>
      </c>
      <c r="D232" s="4">
        <v>63.4</v>
      </c>
      <c r="E232" s="4"/>
      <c r="F232" s="4">
        <f t="shared" si="8"/>
        <v>5206.84</v>
      </c>
      <c r="G232" s="4"/>
      <c r="H232" s="1" t="s">
        <v>13</v>
      </c>
      <c r="I232" s="4">
        <v>63.4</v>
      </c>
      <c r="J232" s="1"/>
      <c r="K232" s="1"/>
      <c r="L232" s="1"/>
      <c r="M232" s="1"/>
      <c r="N232" s="1"/>
      <c r="O232" s="1"/>
      <c r="P232" s="5">
        <f t="shared" si="9"/>
        <v>0</v>
      </c>
    </row>
    <row r="233" spans="1:16" ht="60">
      <c r="A233" s="1">
        <v>2023</v>
      </c>
      <c r="B233" s="6">
        <v>45097</v>
      </c>
      <c r="C233" s="10" t="s">
        <v>268</v>
      </c>
      <c r="D233" s="4">
        <v>47.2</v>
      </c>
      <c r="E233" s="4"/>
      <c r="F233" s="4">
        <f t="shared" si="8"/>
        <v>5254.04</v>
      </c>
      <c r="G233" s="4"/>
      <c r="H233" s="1" t="s">
        <v>13</v>
      </c>
      <c r="I233" s="4">
        <v>47.2</v>
      </c>
      <c r="J233" s="1"/>
      <c r="K233" s="1"/>
      <c r="L233" s="1"/>
      <c r="M233" s="1"/>
      <c r="N233" s="1"/>
      <c r="O233" s="1"/>
      <c r="P233" s="5">
        <f t="shared" si="9"/>
        <v>0</v>
      </c>
    </row>
    <row r="234" spans="1:16" ht="60">
      <c r="A234" s="1">
        <v>2023</v>
      </c>
      <c r="B234" s="6">
        <v>45097</v>
      </c>
      <c r="C234" s="10" t="s">
        <v>269</v>
      </c>
      <c r="D234" s="4">
        <v>327.7</v>
      </c>
      <c r="E234" s="4"/>
      <c r="F234" s="4">
        <f t="shared" si="8"/>
        <v>5581.74</v>
      </c>
      <c r="G234" s="4"/>
      <c r="H234" s="1" t="s">
        <v>13</v>
      </c>
      <c r="I234" s="4">
        <v>327.7</v>
      </c>
      <c r="J234" s="1"/>
      <c r="K234" s="1"/>
      <c r="L234" s="1"/>
      <c r="M234" s="1"/>
      <c r="N234" s="1"/>
      <c r="O234" s="1"/>
      <c r="P234" s="5">
        <f t="shared" si="9"/>
        <v>0</v>
      </c>
    </row>
    <row r="235" spans="1:16" ht="60">
      <c r="A235" s="1">
        <v>2023</v>
      </c>
      <c r="B235" s="6">
        <v>45097</v>
      </c>
      <c r="C235" s="10" t="s">
        <v>270</v>
      </c>
      <c r="D235" s="4">
        <v>56.9</v>
      </c>
      <c r="E235" s="4"/>
      <c r="F235" s="4">
        <f t="shared" si="8"/>
        <v>5638.6399999999994</v>
      </c>
      <c r="G235" s="4"/>
      <c r="H235" s="1" t="s">
        <v>13</v>
      </c>
      <c r="I235" s="4">
        <v>56.9</v>
      </c>
      <c r="J235" s="1"/>
      <c r="K235" s="1"/>
      <c r="L235" s="1"/>
      <c r="M235" s="1"/>
      <c r="N235" s="1"/>
      <c r="O235" s="1"/>
      <c r="P235" s="5">
        <f t="shared" si="9"/>
        <v>0</v>
      </c>
    </row>
    <row r="236" spans="1:16" ht="60">
      <c r="A236" s="1">
        <v>2023</v>
      </c>
      <c r="B236" s="6">
        <v>45097</v>
      </c>
      <c r="C236" s="10" t="s">
        <v>271</v>
      </c>
      <c r="D236" s="4">
        <v>57.2</v>
      </c>
      <c r="E236" s="4"/>
      <c r="F236" s="4">
        <f t="shared" si="8"/>
        <v>5695.8399999999992</v>
      </c>
      <c r="G236" s="4"/>
      <c r="H236" s="1" t="s">
        <v>13</v>
      </c>
      <c r="I236" s="4">
        <v>57.2</v>
      </c>
      <c r="J236" s="1"/>
      <c r="K236" s="1"/>
      <c r="L236" s="1"/>
      <c r="M236" s="1"/>
      <c r="N236" s="1"/>
      <c r="O236" s="1"/>
      <c r="P236" s="5">
        <f t="shared" si="9"/>
        <v>0</v>
      </c>
    </row>
    <row r="237" spans="1:16" ht="60">
      <c r="A237" s="1">
        <v>2023</v>
      </c>
      <c r="B237" s="6">
        <v>45097</v>
      </c>
      <c r="C237" s="10" t="s">
        <v>272</v>
      </c>
      <c r="D237" s="4">
        <v>107.76</v>
      </c>
      <c r="E237" s="4"/>
      <c r="F237" s="4">
        <f t="shared" si="8"/>
        <v>5803.5999999999995</v>
      </c>
      <c r="G237" s="4"/>
      <c r="H237" s="1" t="s">
        <v>15</v>
      </c>
      <c r="I237" s="4">
        <v>49.56</v>
      </c>
      <c r="J237" s="1" t="s">
        <v>13</v>
      </c>
      <c r="K237" s="5">
        <f>D237-I237</f>
        <v>58.2</v>
      </c>
      <c r="L237" s="1"/>
      <c r="M237" s="1"/>
      <c r="N237" s="1"/>
      <c r="O237" s="1"/>
      <c r="P237" s="5">
        <f t="shared" si="9"/>
        <v>0</v>
      </c>
    </row>
    <row r="238" spans="1:16" ht="60">
      <c r="A238" s="1">
        <v>2023</v>
      </c>
      <c r="B238" s="6">
        <v>45098</v>
      </c>
      <c r="C238" s="10" t="s">
        <v>273</v>
      </c>
      <c r="D238" s="4">
        <v>114.6</v>
      </c>
      <c r="E238" s="4"/>
      <c r="F238" s="4">
        <f t="shared" si="8"/>
        <v>5918.2</v>
      </c>
      <c r="G238" s="4"/>
      <c r="H238" s="1" t="s">
        <v>13</v>
      </c>
      <c r="I238" s="4">
        <v>114.6</v>
      </c>
      <c r="J238" s="1"/>
      <c r="K238" s="1"/>
      <c r="L238" s="1"/>
      <c r="M238" s="1"/>
      <c r="N238" s="1"/>
      <c r="O238" s="1"/>
      <c r="P238" s="5">
        <f t="shared" si="9"/>
        <v>0</v>
      </c>
    </row>
    <row r="239" spans="1:16" ht="60">
      <c r="A239" s="1">
        <v>2023</v>
      </c>
      <c r="B239" s="6">
        <v>45098</v>
      </c>
      <c r="C239" s="10" t="s">
        <v>274</v>
      </c>
      <c r="D239" s="4">
        <v>21.47</v>
      </c>
      <c r="E239" s="4"/>
      <c r="F239" s="4">
        <f t="shared" si="8"/>
        <v>5939.67</v>
      </c>
      <c r="G239" s="4"/>
      <c r="H239" s="1" t="s">
        <v>33</v>
      </c>
      <c r="I239" s="4">
        <v>21.47</v>
      </c>
      <c r="J239" s="1"/>
      <c r="K239" s="1"/>
      <c r="L239" s="1"/>
      <c r="M239" s="1"/>
      <c r="N239" s="1"/>
      <c r="O239" s="1"/>
      <c r="P239" s="5">
        <f t="shared" si="9"/>
        <v>0</v>
      </c>
    </row>
    <row r="240" spans="1:16" ht="60">
      <c r="A240" s="1">
        <v>2023</v>
      </c>
      <c r="B240" s="6">
        <v>45098</v>
      </c>
      <c r="C240" s="10" t="s">
        <v>275</v>
      </c>
      <c r="D240" s="4">
        <v>97</v>
      </c>
      <c r="E240" s="4"/>
      <c r="F240" s="4">
        <f t="shared" si="8"/>
        <v>6036.67</v>
      </c>
      <c r="G240" s="4"/>
      <c r="H240" s="1" t="s">
        <v>13</v>
      </c>
      <c r="I240" s="4">
        <v>97</v>
      </c>
      <c r="J240" s="1"/>
      <c r="K240" s="1"/>
      <c r="L240" s="1"/>
      <c r="M240" s="1"/>
      <c r="N240" s="1"/>
      <c r="O240" s="1"/>
      <c r="P240" s="5">
        <f t="shared" si="9"/>
        <v>0</v>
      </c>
    </row>
    <row r="241" spans="1:16" ht="60">
      <c r="A241" s="1">
        <v>2023</v>
      </c>
      <c r="B241" s="6">
        <v>45098</v>
      </c>
      <c r="C241" s="10" t="s">
        <v>276</v>
      </c>
      <c r="D241" s="4">
        <v>185</v>
      </c>
      <c r="E241" s="4"/>
      <c r="F241" s="4">
        <f t="shared" si="8"/>
        <v>6221.67</v>
      </c>
      <c r="G241" s="4"/>
      <c r="H241" s="1" t="s">
        <v>13</v>
      </c>
      <c r="I241" s="4">
        <v>185</v>
      </c>
      <c r="J241" s="1"/>
      <c r="K241" s="1"/>
      <c r="L241" s="1"/>
      <c r="M241" s="1"/>
      <c r="N241" s="1"/>
      <c r="O241" s="1"/>
      <c r="P241" s="5">
        <f t="shared" si="9"/>
        <v>0</v>
      </c>
    </row>
    <row r="242" spans="1:16" ht="60">
      <c r="A242" s="1">
        <v>2023</v>
      </c>
      <c r="B242" s="6">
        <v>45099</v>
      </c>
      <c r="C242" s="10" t="s">
        <v>277</v>
      </c>
      <c r="D242" s="15">
        <v>33.1</v>
      </c>
      <c r="E242" s="4"/>
      <c r="F242" s="4">
        <f t="shared" si="8"/>
        <v>6254.77</v>
      </c>
      <c r="G242" s="4"/>
      <c r="H242" s="1" t="s">
        <v>13</v>
      </c>
      <c r="I242" s="4">
        <v>33.1</v>
      </c>
      <c r="J242" s="1"/>
      <c r="K242" s="1"/>
      <c r="L242" s="1"/>
      <c r="M242" s="1"/>
      <c r="N242" s="1"/>
      <c r="O242" s="1"/>
      <c r="P242" s="5">
        <f t="shared" si="9"/>
        <v>0</v>
      </c>
    </row>
    <row r="243" spans="1:16" ht="60">
      <c r="A243" s="1">
        <v>2023</v>
      </c>
      <c r="B243" s="6">
        <v>45099</v>
      </c>
      <c r="C243" s="10" t="s">
        <v>278</v>
      </c>
      <c r="D243" s="15">
        <v>243.1</v>
      </c>
      <c r="E243" s="4"/>
      <c r="F243" s="4">
        <f t="shared" si="8"/>
        <v>6497.8700000000008</v>
      </c>
      <c r="G243" s="4"/>
      <c r="H243" s="1" t="s">
        <v>13</v>
      </c>
      <c r="I243" s="4">
        <v>243.1</v>
      </c>
      <c r="J243" s="1"/>
      <c r="K243" s="1"/>
      <c r="L243" s="1"/>
      <c r="M243" s="1"/>
      <c r="N243" s="1"/>
      <c r="O243" s="1"/>
      <c r="P243" s="5">
        <f t="shared" si="9"/>
        <v>0</v>
      </c>
    </row>
    <row r="244" spans="1:16" ht="60">
      <c r="A244" s="1">
        <v>2023</v>
      </c>
      <c r="B244" s="6">
        <v>45099</v>
      </c>
      <c r="C244" s="10" t="s">
        <v>279</v>
      </c>
      <c r="D244" s="15">
        <v>1126.3</v>
      </c>
      <c r="E244" s="4"/>
      <c r="F244" s="4">
        <f t="shared" si="8"/>
        <v>7624.170000000001</v>
      </c>
      <c r="G244" s="4"/>
      <c r="H244" s="1" t="s">
        <v>13</v>
      </c>
      <c r="I244" s="4">
        <v>1058</v>
      </c>
      <c r="J244" s="1" t="s">
        <v>33</v>
      </c>
      <c r="K244" s="1">
        <v>68.3</v>
      </c>
      <c r="L244" s="1"/>
      <c r="M244" s="1"/>
      <c r="N244" s="1"/>
      <c r="O244" s="1"/>
      <c r="P244" s="5">
        <f t="shared" si="9"/>
        <v>-4.2632564145606011E-14</v>
      </c>
    </row>
    <row r="245" spans="1:16" ht="30">
      <c r="A245" s="1">
        <v>2023</v>
      </c>
      <c r="B245" s="6">
        <v>45099</v>
      </c>
      <c r="C245" s="10" t="s">
        <v>280</v>
      </c>
      <c r="D245" s="15">
        <v>158.69999999999999</v>
      </c>
      <c r="E245" s="4"/>
      <c r="F245" s="4">
        <f t="shared" si="8"/>
        <v>7782.8700000000008</v>
      </c>
      <c r="G245" s="4"/>
      <c r="H245" s="1" t="s">
        <v>13</v>
      </c>
      <c r="I245" s="4">
        <v>158.69999999999999</v>
      </c>
      <c r="J245" s="1"/>
      <c r="K245" s="1"/>
      <c r="L245" s="1"/>
      <c r="M245" s="1"/>
      <c r="N245" s="1"/>
      <c r="O245" s="1"/>
      <c r="P245" s="5">
        <f t="shared" si="9"/>
        <v>0</v>
      </c>
    </row>
    <row r="246" spans="1:16" ht="60">
      <c r="A246" s="1">
        <v>2023</v>
      </c>
      <c r="B246" s="6">
        <v>45100</v>
      </c>
      <c r="C246" s="10" t="s">
        <v>281</v>
      </c>
      <c r="D246" s="15">
        <v>189</v>
      </c>
      <c r="E246" s="4"/>
      <c r="F246" s="4">
        <f t="shared" ref="F246:F252" si="10">F245+D246-E246</f>
        <v>7971.8700000000008</v>
      </c>
      <c r="G246" s="4"/>
      <c r="H246" s="1" t="s">
        <v>13</v>
      </c>
      <c r="I246" s="4">
        <v>189</v>
      </c>
      <c r="J246" s="1"/>
      <c r="K246" s="1"/>
      <c r="L246" s="1"/>
      <c r="M246" s="1"/>
      <c r="N246" s="1"/>
      <c r="O246" s="1"/>
      <c r="P246" s="5">
        <f t="shared" ref="P246:P252" si="11">D246+E246-I246-K246-M246-O246</f>
        <v>0</v>
      </c>
    </row>
    <row r="247" spans="1:16" ht="60">
      <c r="A247" s="1">
        <v>2023</v>
      </c>
      <c r="B247" s="6">
        <v>45100</v>
      </c>
      <c r="C247" s="10" t="s">
        <v>282</v>
      </c>
      <c r="D247" s="15">
        <v>73.400000000000006</v>
      </c>
      <c r="E247" s="4"/>
      <c r="F247" s="4">
        <f t="shared" si="10"/>
        <v>8045.27</v>
      </c>
      <c r="G247" s="4"/>
      <c r="H247" s="1" t="s">
        <v>13</v>
      </c>
      <c r="I247" s="4">
        <v>73.400000000000006</v>
      </c>
      <c r="J247" s="1"/>
      <c r="K247" s="1"/>
      <c r="L247" s="1"/>
      <c r="M247" s="1"/>
      <c r="N247" s="1"/>
      <c r="O247" s="1"/>
      <c r="P247" s="5">
        <f t="shared" si="11"/>
        <v>0</v>
      </c>
    </row>
    <row r="248" spans="1:16" ht="60">
      <c r="A248" s="1">
        <v>2023</v>
      </c>
      <c r="B248" s="6">
        <v>45100</v>
      </c>
      <c r="C248" s="10" t="s">
        <v>283</v>
      </c>
      <c r="D248" s="15">
        <v>108</v>
      </c>
      <c r="E248" s="4"/>
      <c r="F248" s="4">
        <f t="shared" si="10"/>
        <v>8153.27</v>
      </c>
      <c r="G248" s="4"/>
      <c r="H248" s="1" t="s">
        <v>13</v>
      </c>
      <c r="I248" s="4">
        <v>71.7</v>
      </c>
      <c r="J248" s="1" t="s">
        <v>33</v>
      </c>
      <c r="K248" s="1">
        <v>36.01</v>
      </c>
      <c r="L248" s="1"/>
      <c r="M248" s="1"/>
      <c r="N248" s="1"/>
      <c r="O248" s="1"/>
      <c r="P248" s="5">
        <f t="shared" si="11"/>
        <v>0.28999999999999915</v>
      </c>
    </row>
    <row r="249" spans="1:16" ht="60">
      <c r="A249" s="1">
        <v>2023</v>
      </c>
      <c r="B249" s="6">
        <v>45100</v>
      </c>
      <c r="C249" s="10" t="s">
        <v>284</v>
      </c>
      <c r="D249" s="15">
        <v>15</v>
      </c>
      <c r="E249" s="4"/>
      <c r="F249" s="4">
        <f t="shared" si="10"/>
        <v>8168.27</v>
      </c>
      <c r="G249" s="4"/>
      <c r="H249" s="1" t="s">
        <v>13</v>
      </c>
      <c r="I249" s="4">
        <v>15</v>
      </c>
      <c r="J249" s="1"/>
      <c r="K249" s="1"/>
      <c r="L249" s="1"/>
      <c r="M249" s="1"/>
      <c r="N249" s="1"/>
      <c r="O249" s="1"/>
      <c r="P249" s="5">
        <f t="shared" si="11"/>
        <v>0</v>
      </c>
    </row>
    <row r="250" spans="1:16" ht="60">
      <c r="A250" s="1">
        <v>2023</v>
      </c>
      <c r="B250" s="6">
        <v>45103</v>
      </c>
      <c r="C250" s="10" t="s">
        <v>285</v>
      </c>
      <c r="D250" s="4">
        <v>33</v>
      </c>
      <c r="E250" s="4"/>
      <c r="F250" s="4">
        <f t="shared" si="10"/>
        <v>8201.27</v>
      </c>
      <c r="G250" s="4"/>
      <c r="H250" s="1" t="s">
        <v>13</v>
      </c>
      <c r="I250" s="4">
        <v>33</v>
      </c>
      <c r="J250" s="1"/>
      <c r="K250" s="1"/>
      <c r="L250" s="1"/>
      <c r="M250" s="1"/>
      <c r="N250" s="1"/>
      <c r="O250" s="1"/>
      <c r="P250" s="5">
        <f t="shared" si="11"/>
        <v>0</v>
      </c>
    </row>
    <row r="251" spans="1:16" ht="45">
      <c r="A251" s="1">
        <v>2023</v>
      </c>
      <c r="B251" s="6">
        <v>45103</v>
      </c>
      <c r="C251" s="10" t="s">
        <v>286</v>
      </c>
      <c r="D251" s="4"/>
      <c r="E251" s="4">
        <v>254.49</v>
      </c>
      <c r="F251" s="4">
        <f t="shared" si="10"/>
        <v>7946.7800000000007</v>
      </c>
      <c r="G251" s="4" t="s">
        <v>33</v>
      </c>
      <c r="H251" s="1"/>
      <c r="I251" s="4"/>
      <c r="J251" s="1"/>
      <c r="K251" s="1"/>
      <c r="L251" s="1"/>
      <c r="M251" s="1"/>
      <c r="N251" s="1"/>
      <c r="O251" s="1"/>
      <c r="P251" s="5">
        <f t="shared" si="11"/>
        <v>254.49</v>
      </c>
    </row>
    <row r="252" spans="1:16">
      <c r="A252" s="1">
        <v>2023</v>
      </c>
      <c r="B252" s="6">
        <v>45103</v>
      </c>
      <c r="C252" s="10" t="s">
        <v>137</v>
      </c>
      <c r="D252" s="4"/>
      <c r="E252" s="4">
        <v>0.25</v>
      </c>
      <c r="F252" s="4">
        <f t="shared" si="10"/>
        <v>7946.5300000000007</v>
      </c>
      <c r="G252" s="4" t="s">
        <v>80</v>
      </c>
      <c r="H252" s="1"/>
      <c r="I252" s="4"/>
      <c r="J252" s="1"/>
      <c r="K252" s="1"/>
      <c r="L252" s="1"/>
      <c r="M252" s="1"/>
      <c r="N252" s="1"/>
      <c r="O252" s="1"/>
      <c r="P252" s="5">
        <f t="shared" si="11"/>
        <v>0.25</v>
      </c>
    </row>
    <row r="253" spans="1:16" ht="60">
      <c r="A253" s="1">
        <v>2023</v>
      </c>
      <c r="B253" s="6">
        <v>45103</v>
      </c>
      <c r="C253" s="10" t="s">
        <v>287</v>
      </c>
      <c r="D253" s="4"/>
      <c r="E253" s="4">
        <v>1763.29</v>
      </c>
      <c r="F253" s="4">
        <f t="shared" ref="F253:F316" si="12">F252+D253-E253</f>
        <v>6183.2400000000007</v>
      </c>
      <c r="G253" s="4" t="s">
        <v>15</v>
      </c>
      <c r="H253" s="1"/>
      <c r="I253" s="4"/>
      <c r="J253" s="1"/>
      <c r="K253" s="1"/>
      <c r="L253" s="1"/>
      <c r="M253" s="1"/>
      <c r="N253" s="1"/>
      <c r="O253" s="1"/>
      <c r="P253" s="5">
        <f t="shared" ref="P253:P316" si="13">D253+E253-I253-K253-M253-O253</f>
        <v>1763.29</v>
      </c>
    </row>
    <row r="254" spans="1:16" ht="60">
      <c r="A254" s="1">
        <v>2023</v>
      </c>
      <c r="B254" s="6">
        <v>45104</v>
      </c>
      <c r="C254" s="10" t="s">
        <v>288</v>
      </c>
      <c r="D254" s="4">
        <v>80</v>
      </c>
      <c r="E254" s="4"/>
      <c r="F254" s="4">
        <f t="shared" si="12"/>
        <v>6263.2400000000007</v>
      </c>
      <c r="G254" s="4"/>
      <c r="H254" s="1" t="s">
        <v>13</v>
      </c>
      <c r="I254" s="4">
        <v>80</v>
      </c>
      <c r="J254" s="1"/>
      <c r="K254" s="1"/>
      <c r="L254" s="1"/>
      <c r="M254" s="1"/>
      <c r="N254" s="1"/>
      <c r="O254" s="1"/>
      <c r="P254" s="5">
        <f t="shared" si="13"/>
        <v>0</v>
      </c>
    </row>
    <row r="255" spans="1:16" ht="60">
      <c r="A255" s="1">
        <v>2023</v>
      </c>
      <c r="B255" s="6">
        <v>45104</v>
      </c>
      <c r="C255" s="10" t="s">
        <v>289</v>
      </c>
      <c r="D255" s="4">
        <v>804.2</v>
      </c>
      <c r="E255" s="4"/>
      <c r="F255" s="4">
        <f t="shared" si="12"/>
        <v>7067.4400000000005</v>
      </c>
      <c r="G255" s="4"/>
      <c r="H255" s="1" t="s">
        <v>13</v>
      </c>
      <c r="I255" s="4">
        <v>804.2</v>
      </c>
      <c r="J255" s="1"/>
      <c r="K255" s="1"/>
      <c r="L255" s="1"/>
      <c r="M255" s="1"/>
      <c r="N255" s="1"/>
      <c r="O255" s="1"/>
      <c r="P255" s="5">
        <f t="shared" si="13"/>
        <v>0</v>
      </c>
    </row>
    <row r="256" spans="1:16" ht="60">
      <c r="A256" s="1">
        <v>2023</v>
      </c>
      <c r="B256" s="6">
        <v>45104</v>
      </c>
      <c r="C256" s="10" t="s">
        <v>290</v>
      </c>
      <c r="D256" s="4">
        <v>62.9</v>
      </c>
      <c r="E256" s="4"/>
      <c r="F256" s="4">
        <f t="shared" si="12"/>
        <v>7130.34</v>
      </c>
      <c r="G256" s="4"/>
      <c r="H256" s="1" t="s">
        <v>13</v>
      </c>
      <c r="I256" s="4">
        <v>62.9</v>
      </c>
      <c r="J256" s="1"/>
      <c r="K256" s="1"/>
      <c r="L256" s="1"/>
      <c r="M256" s="1"/>
      <c r="N256" s="1"/>
      <c r="O256" s="1"/>
      <c r="P256" s="5">
        <f t="shared" si="13"/>
        <v>0</v>
      </c>
    </row>
    <row r="257" spans="1:16" ht="45">
      <c r="A257" s="1">
        <v>2023</v>
      </c>
      <c r="B257" s="6">
        <v>45104</v>
      </c>
      <c r="C257" s="10" t="s">
        <v>291</v>
      </c>
      <c r="D257" s="4">
        <v>109.4</v>
      </c>
      <c r="E257" s="4"/>
      <c r="F257" s="4">
        <f t="shared" si="12"/>
        <v>7239.74</v>
      </c>
      <c r="G257" s="4"/>
      <c r="H257" s="1" t="s">
        <v>13</v>
      </c>
      <c r="I257" s="4">
        <v>109.4</v>
      </c>
      <c r="J257" s="1"/>
      <c r="K257" s="1"/>
      <c r="L257" s="1"/>
      <c r="M257" s="1"/>
      <c r="N257" s="1"/>
      <c r="O257" s="1"/>
      <c r="P257" s="5">
        <f t="shared" si="13"/>
        <v>0</v>
      </c>
    </row>
    <row r="258" spans="1:16" ht="60">
      <c r="A258" s="1">
        <v>2023</v>
      </c>
      <c r="B258" s="6">
        <v>45105</v>
      </c>
      <c r="C258" s="10" t="s">
        <v>292</v>
      </c>
      <c r="D258" s="4">
        <v>56.83</v>
      </c>
      <c r="E258" s="4"/>
      <c r="F258" s="4">
        <f t="shared" si="12"/>
        <v>7296.57</v>
      </c>
      <c r="G258" s="4"/>
      <c r="H258" s="1" t="s">
        <v>13</v>
      </c>
      <c r="I258" s="4">
        <v>29.4</v>
      </c>
      <c r="J258" s="1" t="s">
        <v>33</v>
      </c>
      <c r="K258" s="1">
        <v>19.43</v>
      </c>
      <c r="L258" s="1" t="s">
        <v>37</v>
      </c>
      <c r="M258" s="1">
        <v>8</v>
      </c>
      <c r="N258" s="1"/>
      <c r="O258" s="1"/>
      <c r="P258" s="5">
        <f t="shared" si="13"/>
        <v>0</v>
      </c>
    </row>
    <row r="259" spans="1:16" ht="60">
      <c r="A259" s="1">
        <v>2023</v>
      </c>
      <c r="B259" s="6">
        <v>45106</v>
      </c>
      <c r="C259" s="10" t="s">
        <v>293</v>
      </c>
      <c r="D259" s="4">
        <v>93</v>
      </c>
      <c r="E259" s="4"/>
      <c r="F259" s="4">
        <f t="shared" si="12"/>
        <v>7389.57</v>
      </c>
      <c r="G259" s="4"/>
      <c r="H259" s="1" t="s">
        <v>23</v>
      </c>
      <c r="I259" s="4">
        <v>37.21</v>
      </c>
      <c r="J259" s="1" t="s">
        <v>27</v>
      </c>
      <c r="K259" s="1">
        <v>55</v>
      </c>
      <c r="L259" s="1"/>
      <c r="M259" s="1"/>
      <c r="N259" s="1"/>
      <c r="O259" s="1"/>
      <c r="P259" s="5">
        <f t="shared" si="13"/>
        <v>0.78999999999999915</v>
      </c>
    </row>
    <row r="260" spans="1:16" ht="45">
      <c r="A260" s="1">
        <v>2023</v>
      </c>
      <c r="B260" s="6">
        <v>45106</v>
      </c>
      <c r="C260" s="10" t="s">
        <v>294</v>
      </c>
      <c r="D260" s="4">
        <v>180</v>
      </c>
      <c r="E260" s="4"/>
      <c r="F260" s="4">
        <f t="shared" si="12"/>
        <v>7569.57</v>
      </c>
      <c r="G260" s="4"/>
      <c r="H260" s="1" t="s">
        <v>23</v>
      </c>
      <c r="I260" s="4">
        <v>133.33000000000001</v>
      </c>
      <c r="J260" s="1" t="s">
        <v>27</v>
      </c>
      <c r="K260" s="1">
        <v>46.8</v>
      </c>
      <c r="L260" s="1"/>
      <c r="M260" s="1"/>
      <c r="N260" s="1"/>
      <c r="O260" s="1"/>
      <c r="P260" s="5">
        <f t="shared" si="13"/>
        <v>-0.13000000000000966</v>
      </c>
    </row>
    <row r="261" spans="1:16" ht="60">
      <c r="A261" s="1">
        <v>2023</v>
      </c>
      <c r="B261" s="6">
        <v>45106</v>
      </c>
      <c r="C261" s="10" t="s">
        <v>295</v>
      </c>
      <c r="D261" s="4">
        <v>32</v>
      </c>
      <c r="E261" s="4"/>
      <c r="F261" s="4">
        <f t="shared" si="12"/>
        <v>7601.57</v>
      </c>
      <c r="G261" s="4"/>
      <c r="H261" s="1" t="s">
        <v>13</v>
      </c>
      <c r="I261" s="4">
        <v>32</v>
      </c>
      <c r="J261" s="1"/>
      <c r="K261" s="1"/>
      <c r="L261" s="1"/>
      <c r="M261" s="1"/>
      <c r="N261" s="1"/>
      <c r="O261" s="1"/>
      <c r="P261" s="5">
        <f t="shared" si="13"/>
        <v>0</v>
      </c>
    </row>
    <row r="262" spans="1:16" ht="60">
      <c r="A262" s="1">
        <v>2023</v>
      </c>
      <c r="B262" s="6">
        <v>45106</v>
      </c>
      <c r="C262" s="10" t="s">
        <v>296</v>
      </c>
      <c r="D262" s="4">
        <v>159.69999999999999</v>
      </c>
      <c r="E262" s="4"/>
      <c r="F262" s="4">
        <f t="shared" si="12"/>
        <v>7761.2699999999995</v>
      </c>
      <c r="G262" s="4"/>
      <c r="H262" s="1" t="s">
        <v>13</v>
      </c>
      <c r="I262" s="4">
        <v>159.69999999999999</v>
      </c>
      <c r="J262" s="1"/>
      <c r="K262" s="1"/>
      <c r="L262" s="1"/>
      <c r="M262" s="1"/>
      <c r="N262" s="1"/>
      <c r="O262" s="1"/>
      <c r="P262" s="5">
        <f t="shared" si="13"/>
        <v>0</v>
      </c>
    </row>
    <row r="263" spans="1:16" ht="30">
      <c r="A263" s="1">
        <v>2023</v>
      </c>
      <c r="B263" s="6">
        <v>45107</v>
      </c>
      <c r="C263" s="10" t="s">
        <v>297</v>
      </c>
      <c r="D263" s="4">
        <v>14.7</v>
      </c>
      <c r="E263" s="4"/>
      <c r="F263" s="4">
        <f t="shared" si="12"/>
        <v>7775.9699999999993</v>
      </c>
      <c r="G263" s="4"/>
      <c r="H263" s="1" t="s">
        <v>27</v>
      </c>
      <c r="I263" s="4">
        <v>14.7</v>
      </c>
      <c r="J263" s="1"/>
      <c r="K263" s="1"/>
      <c r="L263" s="1"/>
      <c r="M263" s="1"/>
      <c r="N263" s="1"/>
      <c r="O263" s="1"/>
      <c r="P263" s="5">
        <f t="shared" si="13"/>
        <v>0</v>
      </c>
    </row>
    <row r="264" spans="1:16" ht="30">
      <c r="A264" s="1">
        <v>2023</v>
      </c>
      <c r="B264" s="6">
        <v>45107</v>
      </c>
      <c r="C264" s="10" t="s">
        <v>298</v>
      </c>
      <c r="D264" s="4">
        <v>14.7</v>
      </c>
      <c r="E264" s="4"/>
      <c r="F264" s="4">
        <f t="shared" si="12"/>
        <v>7790.6699999999992</v>
      </c>
      <c r="G264" s="4"/>
      <c r="H264" s="1" t="s">
        <v>27</v>
      </c>
      <c r="I264" s="4">
        <v>14.7</v>
      </c>
      <c r="J264" s="1"/>
      <c r="K264" s="1"/>
      <c r="L264" s="1"/>
      <c r="M264" s="1"/>
      <c r="N264" s="1"/>
      <c r="O264" s="1"/>
      <c r="P264" s="5">
        <f t="shared" si="13"/>
        <v>0</v>
      </c>
    </row>
    <row r="265" spans="1:16" ht="60">
      <c r="A265" s="1">
        <v>2023</v>
      </c>
      <c r="B265" s="6">
        <v>45107</v>
      </c>
      <c r="C265" s="10" t="s">
        <v>299</v>
      </c>
      <c r="D265" s="4">
        <v>52.09</v>
      </c>
      <c r="E265" s="4"/>
      <c r="F265" s="4">
        <f t="shared" si="12"/>
        <v>7842.7599999999993</v>
      </c>
      <c r="G265" s="4"/>
      <c r="H265" s="1" t="s">
        <v>23</v>
      </c>
      <c r="I265" s="4">
        <v>52.09</v>
      </c>
      <c r="J265" s="1"/>
      <c r="K265" s="1"/>
      <c r="L265" s="1"/>
      <c r="M265" s="1"/>
      <c r="N265" s="1"/>
      <c r="O265" s="1"/>
      <c r="P265" s="5">
        <f t="shared" si="13"/>
        <v>0</v>
      </c>
    </row>
    <row r="266" spans="1:16" ht="60">
      <c r="A266" s="1">
        <v>2023</v>
      </c>
      <c r="B266" s="6">
        <v>45107</v>
      </c>
      <c r="C266" s="10" t="s">
        <v>300</v>
      </c>
      <c r="D266" s="4">
        <v>15.5</v>
      </c>
      <c r="E266" s="4"/>
      <c r="F266" s="4">
        <f t="shared" si="12"/>
        <v>7858.2599999999993</v>
      </c>
      <c r="G266" s="4"/>
      <c r="H266" s="1" t="s">
        <v>13</v>
      </c>
      <c r="I266" s="4">
        <v>15.5</v>
      </c>
      <c r="J266" s="1"/>
      <c r="K266" s="1"/>
      <c r="L266" s="1"/>
      <c r="M266" s="1"/>
      <c r="N266" s="1"/>
      <c r="O266" s="1"/>
      <c r="P266" s="5">
        <f t="shared" si="13"/>
        <v>0</v>
      </c>
    </row>
    <row r="267" spans="1:16">
      <c r="A267" s="1">
        <v>2023</v>
      </c>
      <c r="B267" s="6">
        <v>45110</v>
      </c>
      <c r="C267" s="10" t="s">
        <v>301</v>
      </c>
      <c r="D267" s="4"/>
      <c r="E267" s="4">
        <v>25</v>
      </c>
      <c r="F267" s="4">
        <f t="shared" si="12"/>
        <v>7833.2599999999993</v>
      </c>
      <c r="G267" s="4" t="s">
        <v>80</v>
      </c>
      <c r="H267" s="1"/>
      <c r="I267" s="4"/>
      <c r="J267" s="1"/>
      <c r="K267" s="1"/>
      <c r="L267" s="1"/>
      <c r="M267" s="1"/>
      <c r="N267" s="1"/>
      <c r="O267" s="1"/>
      <c r="P267" s="5">
        <f t="shared" si="13"/>
        <v>25</v>
      </c>
    </row>
    <row r="268" spans="1:16" ht="60">
      <c r="A268" s="1">
        <v>2023</v>
      </c>
      <c r="B268" s="6">
        <v>45110</v>
      </c>
      <c r="C268" s="10" t="s">
        <v>302</v>
      </c>
      <c r="D268" s="4">
        <v>66</v>
      </c>
      <c r="E268" s="4"/>
      <c r="F268" s="4">
        <f t="shared" si="12"/>
        <v>7899.2599999999993</v>
      </c>
      <c r="G268" s="4"/>
      <c r="H268" s="1" t="s">
        <v>23</v>
      </c>
      <c r="I268" s="4">
        <v>66</v>
      </c>
      <c r="J268" s="1"/>
      <c r="K268" s="1"/>
      <c r="L268" s="1"/>
      <c r="M268" s="1"/>
      <c r="N268" s="1"/>
      <c r="O268" s="1"/>
      <c r="P268" s="5">
        <f t="shared" si="13"/>
        <v>0</v>
      </c>
    </row>
    <row r="269" spans="1:16" ht="60">
      <c r="A269" s="1">
        <v>2023</v>
      </c>
      <c r="B269" s="6">
        <v>45110</v>
      </c>
      <c r="C269" s="10" t="s">
        <v>303</v>
      </c>
      <c r="D269" s="4">
        <v>83.26</v>
      </c>
      <c r="E269" s="4"/>
      <c r="F269" s="4">
        <f t="shared" si="12"/>
        <v>7982.5199999999995</v>
      </c>
      <c r="G269" s="4"/>
      <c r="H269" s="1" t="s">
        <v>23</v>
      </c>
      <c r="I269" s="4">
        <v>83.26</v>
      </c>
      <c r="J269" s="1"/>
      <c r="K269" s="1"/>
      <c r="L269" s="1"/>
      <c r="M269" s="1"/>
      <c r="N269" s="1"/>
      <c r="O269" s="1"/>
      <c r="P269" s="5">
        <f t="shared" si="13"/>
        <v>0</v>
      </c>
    </row>
    <row r="270" spans="1:16" ht="60">
      <c r="A270" s="1">
        <v>2023</v>
      </c>
      <c r="B270" s="6">
        <v>45110</v>
      </c>
      <c r="C270" s="10" t="s">
        <v>304</v>
      </c>
      <c r="D270" s="4">
        <v>54.29</v>
      </c>
      <c r="E270" s="4"/>
      <c r="F270" s="4">
        <f t="shared" si="12"/>
        <v>8036.8099999999995</v>
      </c>
      <c r="G270" s="4"/>
      <c r="H270" s="1" t="s">
        <v>23</v>
      </c>
      <c r="I270" s="4">
        <v>54.29</v>
      </c>
      <c r="J270" s="1"/>
      <c r="K270" s="1"/>
      <c r="L270" s="1"/>
      <c r="M270" s="1"/>
      <c r="N270" s="1"/>
      <c r="O270" s="1"/>
      <c r="P270" s="5">
        <f t="shared" si="13"/>
        <v>0</v>
      </c>
    </row>
    <row r="271" spans="1:16" ht="60">
      <c r="A271" s="1">
        <v>2023</v>
      </c>
      <c r="B271" s="6">
        <v>45110</v>
      </c>
      <c r="C271" s="10" t="s">
        <v>305</v>
      </c>
      <c r="D271" s="4">
        <v>77</v>
      </c>
      <c r="E271" s="4"/>
      <c r="F271" s="4">
        <f t="shared" si="12"/>
        <v>8113.8099999999995</v>
      </c>
      <c r="G271" s="4"/>
      <c r="H271" s="1" t="s">
        <v>27</v>
      </c>
      <c r="I271" s="4">
        <v>77</v>
      </c>
      <c r="J271" s="1"/>
      <c r="K271" s="1"/>
      <c r="L271" s="1"/>
      <c r="M271" s="1"/>
      <c r="N271" s="1"/>
      <c r="O271" s="1"/>
      <c r="P271" s="5">
        <f t="shared" si="13"/>
        <v>0</v>
      </c>
    </row>
    <row r="272" spans="1:16" ht="60">
      <c r="A272" s="1">
        <v>2023</v>
      </c>
      <c r="B272" s="6">
        <v>45111</v>
      </c>
      <c r="C272" s="10" t="s">
        <v>306</v>
      </c>
      <c r="D272" s="4">
        <v>321.3</v>
      </c>
      <c r="E272" s="4"/>
      <c r="F272" s="4">
        <f t="shared" si="12"/>
        <v>8435.1099999999988</v>
      </c>
      <c r="G272" s="4"/>
      <c r="H272" s="1" t="s">
        <v>13</v>
      </c>
      <c r="I272" s="4">
        <v>321.3</v>
      </c>
      <c r="J272" s="1"/>
      <c r="K272" s="1"/>
      <c r="L272" s="1"/>
      <c r="M272" s="1"/>
      <c r="N272" s="1"/>
      <c r="O272" s="1"/>
      <c r="P272" s="5">
        <f t="shared" si="13"/>
        <v>0</v>
      </c>
    </row>
    <row r="273" spans="1:16" ht="60">
      <c r="A273" s="1">
        <v>2023</v>
      </c>
      <c r="B273" s="6">
        <v>45111</v>
      </c>
      <c r="C273" s="10" t="s">
        <v>307</v>
      </c>
      <c r="D273" s="4">
        <v>100</v>
      </c>
      <c r="E273" s="4"/>
      <c r="F273" s="4">
        <f t="shared" si="12"/>
        <v>8535.1099999999988</v>
      </c>
      <c r="G273" s="4"/>
      <c r="H273" s="1" t="s">
        <v>27</v>
      </c>
      <c r="I273" s="4">
        <v>100</v>
      </c>
      <c r="J273" s="1"/>
      <c r="K273" s="1"/>
      <c r="L273" s="1"/>
      <c r="M273" s="1"/>
      <c r="N273" s="1"/>
      <c r="O273" s="1"/>
      <c r="P273" s="5">
        <f t="shared" si="13"/>
        <v>0</v>
      </c>
    </row>
    <row r="274" spans="1:16" ht="60">
      <c r="A274" s="1">
        <v>2023</v>
      </c>
      <c r="B274" s="6">
        <v>45111</v>
      </c>
      <c r="C274" s="10" t="s">
        <v>308</v>
      </c>
      <c r="D274" s="4">
        <v>16.5</v>
      </c>
      <c r="E274" s="4"/>
      <c r="F274" s="4">
        <f t="shared" si="12"/>
        <v>8551.6099999999988</v>
      </c>
      <c r="G274" s="4"/>
      <c r="H274" s="1" t="s">
        <v>27</v>
      </c>
      <c r="I274" s="4">
        <v>16.5</v>
      </c>
      <c r="J274" s="1"/>
      <c r="K274" s="1"/>
      <c r="L274" s="1"/>
      <c r="M274" s="1"/>
      <c r="N274" s="1"/>
      <c r="O274" s="1"/>
      <c r="P274" s="5">
        <f t="shared" si="13"/>
        <v>0</v>
      </c>
    </row>
    <row r="275" spans="1:16" ht="45">
      <c r="A275" s="1">
        <v>2023</v>
      </c>
      <c r="B275" s="6">
        <v>45111</v>
      </c>
      <c r="C275" s="10" t="s">
        <v>309</v>
      </c>
      <c r="D275" s="4">
        <v>222.1</v>
      </c>
      <c r="E275" s="4"/>
      <c r="F275" s="4">
        <f t="shared" si="12"/>
        <v>8773.7099999999991</v>
      </c>
      <c r="G275" s="4"/>
      <c r="H275" s="1" t="s">
        <v>13</v>
      </c>
      <c r="I275" s="4">
        <v>222.1</v>
      </c>
      <c r="J275" s="1"/>
      <c r="K275" s="1"/>
      <c r="L275" s="1"/>
      <c r="M275" s="1"/>
      <c r="N275" s="1"/>
      <c r="O275" s="1"/>
      <c r="P275" s="5">
        <f t="shared" si="13"/>
        <v>0</v>
      </c>
    </row>
    <row r="276" spans="1:16" ht="60">
      <c r="A276" s="1">
        <v>2023</v>
      </c>
      <c r="B276" s="6">
        <v>45112</v>
      </c>
      <c r="C276" s="10" t="s">
        <v>310</v>
      </c>
      <c r="D276" s="4">
        <v>163.1</v>
      </c>
      <c r="E276" s="4"/>
      <c r="F276" s="4">
        <f t="shared" si="12"/>
        <v>8936.81</v>
      </c>
      <c r="G276" s="4"/>
      <c r="H276" s="1" t="s">
        <v>23</v>
      </c>
      <c r="I276" s="4">
        <v>122.5</v>
      </c>
      <c r="J276" s="1" t="s">
        <v>27</v>
      </c>
      <c r="K276" s="1">
        <v>40.6</v>
      </c>
      <c r="L276" s="1"/>
      <c r="M276" s="1"/>
      <c r="N276" s="1"/>
      <c r="O276" s="1"/>
      <c r="P276" s="5">
        <f t="shared" si="13"/>
        <v>-7.1054273576010019E-15</v>
      </c>
    </row>
    <row r="277" spans="1:16" ht="60">
      <c r="A277" s="1">
        <v>2023</v>
      </c>
      <c r="B277" s="6">
        <v>45112</v>
      </c>
      <c r="C277" s="10" t="s">
        <v>311</v>
      </c>
      <c r="D277" s="4">
        <v>80.81</v>
      </c>
      <c r="E277" s="4"/>
      <c r="F277" s="4">
        <f t="shared" si="12"/>
        <v>9017.619999999999</v>
      </c>
      <c r="G277" s="4"/>
      <c r="H277" s="1" t="s">
        <v>23</v>
      </c>
      <c r="I277" s="4">
        <f>D277-K277</f>
        <v>62.21</v>
      </c>
      <c r="J277" s="1" t="s">
        <v>27</v>
      </c>
      <c r="K277" s="1">
        <v>18.600000000000001</v>
      </c>
      <c r="L277" s="1"/>
      <c r="M277" s="1"/>
      <c r="N277" s="1"/>
      <c r="O277" s="1"/>
      <c r="P277" s="5">
        <f t="shared" si="13"/>
        <v>0</v>
      </c>
    </row>
    <row r="278" spans="1:16" ht="60">
      <c r="A278" s="1">
        <v>2023</v>
      </c>
      <c r="B278" s="6">
        <v>45113</v>
      </c>
      <c r="C278" s="10" t="s">
        <v>312</v>
      </c>
      <c r="D278" s="4">
        <v>74</v>
      </c>
      <c r="E278" s="4"/>
      <c r="F278" s="4">
        <f t="shared" si="12"/>
        <v>9091.619999999999</v>
      </c>
      <c r="G278" s="4"/>
      <c r="H278" s="1" t="s">
        <v>27</v>
      </c>
      <c r="I278" s="4">
        <v>74</v>
      </c>
      <c r="J278" s="1"/>
      <c r="K278" s="1"/>
      <c r="L278" s="1"/>
      <c r="M278" s="1"/>
      <c r="N278" s="1"/>
      <c r="O278" s="1"/>
      <c r="P278" s="5">
        <f t="shared" si="13"/>
        <v>0</v>
      </c>
    </row>
    <row r="279" spans="1:16" ht="30">
      <c r="A279" s="1">
        <v>2023</v>
      </c>
      <c r="B279" s="6">
        <v>45114</v>
      </c>
      <c r="C279" s="10" t="s">
        <v>313</v>
      </c>
      <c r="D279" s="4"/>
      <c r="E279" s="4">
        <v>4.5</v>
      </c>
      <c r="F279" s="4">
        <f t="shared" si="12"/>
        <v>9087.119999999999</v>
      </c>
      <c r="G279" s="4" t="s">
        <v>80</v>
      </c>
      <c r="H279" s="1"/>
      <c r="I279" s="4"/>
      <c r="J279" s="1"/>
      <c r="K279" s="1"/>
      <c r="L279" s="1"/>
      <c r="M279" s="1"/>
      <c r="N279" s="1"/>
      <c r="O279" s="1"/>
      <c r="P279" s="5">
        <f t="shared" si="13"/>
        <v>4.5</v>
      </c>
    </row>
    <row r="280" spans="1:16" ht="45">
      <c r="A280" s="1">
        <v>2023</v>
      </c>
      <c r="B280" s="6">
        <v>45117</v>
      </c>
      <c r="C280" s="10" t="s">
        <v>314</v>
      </c>
      <c r="D280" s="4"/>
      <c r="E280" s="4">
        <v>80</v>
      </c>
      <c r="F280" s="4">
        <f t="shared" si="12"/>
        <v>9007.119999999999</v>
      </c>
      <c r="G280" s="4" t="s">
        <v>31</v>
      </c>
      <c r="H280" s="1"/>
      <c r="I280" s="4"/>
      <c r="J280" s="1"/>
      <c r="K280" s="1"/>
      <c r="L280" s="1"/>
      <c r="M280" s="1"/>
      <c r="N280" s="1"/>
      <c r="O280" s="1"/>
      <c r="P280" s="5">
        <f t="shared" si="13"/>
        <v>80</v>
      </c>
    </row>
    <row r="281" spans="1:16">
      <c r="A281" s="1">
        <v>2023</v>
      </c>
      <c r="B281" s="6">
        <v>45117</v>
      </c>
      <c r="C281" s="10" t="s">
        <v>137</v>
      </c>
      <c r="D281" s="4"/>
      <c r="E281" s="4">
        <v>0.25</v>
      </c>
      <c r="F281" s="4">
        <f t="shared" si="12"/>
        <v>9006.869999999999</v>
      </c>
      <c r="G281" s="4" t="s">
        <v>80</v>
      </c>
      <c r="H281" s="1"/>
      <c r="I281" s="4"/>
      <c r="J281" s="1"/>
      <c r="K281" s="1"/>
      <c r="L281" s="1"/>
      <c r="M281" s="1"/>
      <c r="N281" s="1"/>
      <c r="O281" s="1"/>
      <c r="P281" s="5">
        <f t="shared" si="13"/>
        <v>0.25</v>
      </c>
    </row>
    <row r="282" spans="1:16" ht="60">
      <c r="A282" s="1">
        <v>2023</v>
      </c>
      <c r="B282" s="6">
        <v>45117</v>
      </c>
      <c r="C282" s="10" t="s">
        <v>315</v>
      </c>
      <c r="D282" s="4"/>
      <c r="E282" s="4">
        <v>3000</v>
      </c>
      <c r="F282" s="4">
        <f t="shared" si="12"/>
        <v>6006.869999999999</v>
      </c>
      <c r="G282" s="4" t="s">
        <v>13</v>
      </c>
      <c r="H282" s="1"/>
      <c r="I282" s="4"/>
      <c r="J282" s="1"/>
      <c r="K282" s="1"/>
      <c r="L282" s="1"/>
      <c r="M282" s="1"/>
      <c r="N282" s="1"/>
      <c r="O282" s="1"/>
      <c r="P282" s="5">
        <f t="shared" si="13"/>
        <v>3000</v>
      </c>
    </row>
    <row r="283" spans="1:16" ht="60">
      <c r="A283" s="1">
        <v>2023</v>
      </c>
      <c r="B283" s="6">
        <v>45118</v>
      </c>
      <c r="C283" s="10" t="s">
        <v>316</v>
      </c>
      <c r="D283" s="4">
        <v>94.5</v>
      </c>
      <c r="E283" s="4"/>
      <c r="F283" s="4">
        <f t="shared" si="12"/>
        <v>6101.369999999999</v>
      </c>
      <c r="G283" s="4"/>
      <c r="H283" s="1" t="s">
        <v>15</v>
      </c>
      <c r="I283" s="4">
        <v>94.5</v>
      </c>
      <c r="J283" s="1"/>
      <c r="K283" s="1"/>
      <c r="L283" s="1"/>
      <c r="M283" s="1"/>
      <c r="N283" s="1"/>
      <c r="O283" s="1"/>
      <c r="P283" s="5">
        <f t="shared" si="13"/>
        <v>0</v>
      </c>
    </row>
    <row r="284" spans="1:16" ht="60">
      <c r="A284" s="1">
        <v>2023</v>
      </c>
      <c r="B284" s="6">
        <v>45118</v>
      </c>
      <c r="C284" s="10" t="s">
        <v>317</v>
      </c>
      <c r="D284" s="4">
        <v>156</v>
      </c>
      <c r="E284" s="4"/>
      <c r="F284" s="4">
        <f t="shared" si="12"/>
        <v>6257.369999999999</v>
      </c>
      <c r="G284" s="4"/>
      <c r="H284" s="1" t="s">
        <v>15</v>
      </c>
      <c r="I284" s="4">
        <v>156</v>
      </c>
      <c r="J284" s="1"/>
      <c r="K284" s="1"/>
      <c r="L284" s="1"/>
      <c r="M284" s="1"/>
      <c r="N284" s="1"/>
      <c r="O284" s="1"/>
      <c r="P284" s="5">
        <f t="shared" si="13"/>
        <v>0</v>
      </c>
    </row>
    <row r="285" spans="1:16" ht="60">
      <c r="A285" s="1">
        <v>2023</v>
      </c>
      <c r="B285" s="6">
        <v>45118</v>
      </c>
      <c r="C285" s="10" t="s">
        <v>318</v>
      </c>
      <c r="D285" s="4">
        <v>190</v>
      </c>
      <c r="E285" s="4"/>
      <c r="F285" s="4">
        <f t="shared" si="12"/>
        <v>6447.369999999999</v>
      </c>
      <c r="G285" s="4"/>
      <c r="H285" s="1" t="s">
        <v>15</v>
      </c>
      <c r="I285" s="4">
        <v>42</v>
      </c>
      <c r="J285" s="1" t="s">
        <v>37</v>
      </c>
      <c r="K285" s="1">
        <v>148</v>
      </c>
      <c r="L285" s="1"/>
      <c r="M285" s="1"/>
      <c r="N285" s="1"/>
      <c r="O285" s="1"/>
      <c r="P285" s="5">
        <f t="shared" si="13"/>
        <v>0</v>
      </c>
    </row>
    <row r="286" spans="1:16" ht="60">
      <c r="A286" s="1">
        <v>2023</v>
      </c>
      <c r="B286" s="6">
        <v>45118</v>
      </c>
      <c r="C286" s="10" t="s">
        <v>319</v>
      </c>
      <c r="D286" s="4">
        <v>112</v>
      </c>
      <c r="E286" s="4"/>
      <c r="F286" s="4">
        <f t="shared" si="12"/>
        <v>6559.369999999999</v>
      </c>
      <c r="G286" s="4"/>
      <c r="H286" s="1" t="s">
        <v>27</v>
      </c>
      <c r="I286" s="4">
        <v>34.6</v>
      </c>
      <c r="J286" s="1" t="s">
        <v>23</v>
      </c>
      <c r="K286" s="1">
        <v>76.78</v>
      </c>
      <c r="L286" s="1"/>
      <c r="M286" s="1"/>
      <c r="N286" s="1"/>
      <c r="O286" s="1"/>
      <c r="P286" s="5">
        <f t="shared" si="13"/>
        <v>0.62000000000000455</v>
      </c>
    </row>
    <row r="287" spans="1:16" ht="60">
      <c r="A287" s="1">
        <v>2023</v>
      </c>
      <c r="B287" s="6">
        <v>45126</v>
      </c>
      <c r="C287" s="10" t="s">
        <v>320</v>
      </c>
      <c r="D287" s="4">
        <v>63</v>
      </c>
      <c r="E287" s="4"/>
      <c r="F287" s="4">
        <f t="shared" si="12"/>
        <v>6622.369999999999</v>
      </c>
      <c r="G287" s="4"/>
      <c r="H287" s="1" t="s">
        <v>23</v>
      </c>
      <c r="I287" s="4">
        <v>63</v>
      </c>
      <c r="J287" s="1"/>
      <c r="K287" s="1"/>
      <c r="L287" s="1"/>
      <c r="M287" s="1"/>
      <c r="N287" s="1"/>
      <c r="O287" s="1"/>
      <c r="P287" s="5">
        <f t="shared" si="13"/>
        <v>0</v>
      </c>
    </row>
    <row r="288" spans="1:16" ht="60">
      <c r="A288" s="1">
        <v>2023</v>
      </c>
      <c r="B288" s="6">
        <v>45127</v>
      </c>
      <c r="C288" s="10" t="s">
        <v>321</v>
      </c>
      <c r="D288" s="4">
        <v>79.459999999999994</v>
      </c>
      <c r="E288" s="4"/>
      <c r="F288" s="4">
        <f t="shared" si="12"/>
        <v>6701.829999999999</v>
      </c>
      <c r="G288" s="4"/>
      <c r="H288" s="1" t="s">
        <v>27</v>
      </c>
      <c r="I288" s="4">
        <v>38.4</v>
      </c>
      <c r="J288" s="1" t="s">
        <v>23</v>
      </c>
      <c r="K288" s="1">
        <v>41.06</v>
      </c>
      <c r="L288" s="1"/>
      <c r="M288" s="1"/>
      <c r="N288" s="1"/>
      <c r="O288" s="1"/>
      <c r="P288" s="5">
        <f t="shared" si="13"/>
        <v>-7.1054273576010019E-15</v>
      </c>
    </row>
    <row r="289" spans="1:16">
      <c r="A289" s="1">
        <v>2023</v>
      </c>
      <c r="B289" s="6">
        <v>45127</v>
      </c>
      <c r="C289" s="10" t="s">
        <v>137</v>
      </c>
      <c r="D289" s="4"/>
      <c r="E289" s="4">
        <v>0.25</v>
      </c>
      <c r="F289" s="4">
        <f t="shared" si="12"/>
        <v>6701.579999999999</v>
      </c>
      <c r="G289" s="4" t="s">
        <v>80</v>
      </c>
      <c r="H289" s="1"/>
      <c r="I289" s="4"/>
      <c r="J289" s="1"/>
      <c r="K289" s="1"/>
      <c r="L289" s="1"/>
      <c r="M289" s="1"/>
      <c r="N289" s="1"/>
      <c r="O289" s="1"/>
      <c r="P289" s="5">
        <f t="shared" si="13"/>
        <v>0.25</v>
      </c>
    </row>
    <row r="290" spans="1:16" ht="60">
      <c r="A290" s="1">
        <v>2023</v>
      </c>
      <c r="B290" s="6">
        <v>45127</v>
      </c>
      <c r="C290" s="10" t="s">
        <v>322</v>
      </c>
      <c r="D290" s="4"/>
      <c r="E290" s="4">
        <v>134.58000000000001</v>
      </c>
      <c r="F290" s="4">
        <f t="shared" si="12"/>
        <v>6566.9999999999991</v>
      </c>
      <c r="G290" s="4" t="s">
        <v>27</v>
      </c>
      <c r="H290" s="1"/>
      <c r="I290" s="4"/>
      <c r="J290" s="1"/>
      <c r="K290" s="1"/>
      <c r="L290" s="1"/>
      <c r="M290" s="1"/>
      <c r="N290" s="1"/>
      <c r="O290" s="1"/>
      <c r="P290" s="5">
        <f t="shared" si="13"/>
        <v>134.58000000000001</v>
      </c>
    </row>
    <row r="291" spans="1:16" ht="45">
      <c r="A291" s="1">
        <v>2023</v>
      </c>
      <c r="B291" s="6">
        <v>45127</v>
      </c>
      <c r="C291" s="10" t="s">
        <v>323</v>
      </c>
      <c r="D291" s="4"/>
      <c r="E291" s="4">
        <v>81</v>
      </c>
      <c r="F291" s="4">
        <f t="shared" si="12"/>
        <v>6485.9999999999991</v>
      </c>
      <c r="G291" s="4" t="s">
        <v>27</v>
      </c>
      <c r="H291" s="1"/>
      <c r="I291" s="4"/>
      <c r="J291" s="1"/>
      <c r="K291" s="1"/>
      <c r="L291" s="1"/>
      <c r="M291" s="1"/>
      <c r="N291" s="1"/>
      <c r="O291" s="1"/>
      <c r="P291" s="5">
        <f t="shared" si="13"/>
        <v>81</v>
      </c>
    </row>
    <row r="292" spans="1:16">
      <c r="A292" s="1">
        <v>2023</v>
      </c>
      <c r="B292" s="6">
        <v>45127</v>
      </c>
      <c r="C292" s="10" t="s">
        <v>137</v>
      </c>
      <c r="D292" s="4"/>
      <c r="E292" s="4">
        <v>0.25</v>
      </c>
      <c r="F292" s="4">
        <f t="shared" si="12"/>
        <v>6485.7499999999991</v>
      </c>
      <c r="G292" s="4" t="s">
        <v>80</v>
      </c>
      <c r="H292" s="1"/>
      <c r="I292" s="4"/>
      <c r="J292" s="1"/>
      <c r="K292" s="1"/>
      <c r="L292" s="1"/>
      <c r="M292" s="1"/>
      <c r="N292" s="1"/>
      <c r="O292" s="1"/>
      <c r="P292" s="5">
        <f t="shared" si="13"/>
        <v>0.25</v>
      </c>
    </row>
    <row r="293" spans="1:16" ht="60">
      <c r="A293" s="1">
        <v>2023</v>
      </c>
      <c r="B293" s="6">
        <v>45127</v>
      </c>
      <c r="C293" s="10" t="s">
        <v>324</v>
      </c>
      <c r="D293" s="4"/>
      <c r="E293" s="4">
        <v>360.6</v>
      </c>
      <c r="F293" s="4">
        <f t="shared" si="12"/>
        <v>6125.1499999999987</v>
      </c>
      <c r="G293" s="4" t="s">
        <v>27</v>
      </c>
      <c r="H293" s="1"/>
      <c r="I293" s="4"/>
      <c r="J293" s="1"/>
      <c r="K293" s="1"/>
      <c r="L293" s="1"/>
      <c r="M293" s="1"/>
      <c r="N293" s="1"/>
      <c r="O293" s="1"/>
      <c r="P293" s="5">
        <f t="shared" si="13"/>
        <v>360.6</v>
      </c>
    </row>
    <row r="294" spans="1:16">
      <c r="A294" s="1">
        <v>2023</v>
      </c>
      <c r="B294" s="6">
        <v>45127</v>
      </c>
      <c r="C294" s="10" t="s">
        <v>137</v>
      </c>
      <c r="D294" s="4"/>
      <c r="E294" s="4">
        <v>0.25</v>
      </c>
      <c r="F294" s="4">
        <f t="shared" si="12"/>
        <v>6124.8999999999987</v>
      </c>
      <c r="G294" s="4" t="s">
        <v>80</v>
      </c>
      <c r="H294" s="1"/>
      <c r="I294" s="4"/>
      <c r="J294" s="1"/>
      <c r="K294" s="1"/>
      <c r="L294" s="1"/>
      <c r="M294" s="1"/>
      <c r="N294" s="1"/>
      <c r="O294" s="1"/>
      <c r="P294" s="5">
        <f t="shared" si="13"/>
        <v>0.25</v>
      </c>
    </row>
    <row r="295" spans="1:16" ht="60">
      <c r="A295" s="1">
        <v>2023</v>
      </c>
      <c r="B295" s="6">
        <v>45127</v>
      </c>
      <c r="C295" s="10" t="s">
        <v>325</v>
      </c>
      <c r="D295" s="4"/>
      <c r="E295" s="4">
        <v>334.66</v>
      </c>
      <c r="F295" s="4">
        <f t="shared" si="12"/>
        <v>5790.2399999999989</v>
      </c>
      <c r="G295" s="4" t="s">
        <v>22</v>
      </c>
      <c r="H295" s="1"/>
      <c r="I295" s="4"/>
      <c r="J295" s="1"/>
      <c r="K295" s="1"/>
      <c r="L295" s="1"/>
      <c r="M295" s="1"/>
      <c r="N295" s="1"/>
      <c r="O295" s="1"/>
      <c r="P295" s="5">
        <f t="shared" si="13"/>
        <v>334.66</v>
      </c>
    </row>
    <row r="296" spans="1:16">
      <c r="A296" s="1">
        <v>2023</v>
      </c>
      <c r="B296" s="6">
        <v>45127</v>
      </c>
      <c r="C296" s="10" t="s">
        <v>137</v>
      </c>
      <c r="D296" s="4"/>
      <c r="E296" s="4">
        <v>0.25</v>
      </c>
      <c r="F296" s="4">
        <f t="shared" si="12"/>
        <v>5789.9899999999989</v>
      </c>
      <c r="G296" s="4" t="s">
        <v>80</v>
      </c>
      <c r="H296" s="1"/>
      <c r="I296" s="4"/>
      <c r="J296" s="1"/>
      <c r="K296" s="1"/>
      <c r="L296" s="1"/>
      <c r="M296" s="1"/>
      <c r="N296" s="1"/>
      <c r="O296" s="1"/>
      <c r="P296" s="5">
        <f t="shared" si="13"/>
        <v>0.25</v>
      </c>
    </row>
    <row r="297" spans="1:16" ht="60">
      <c r="A297" s="1">
        <v>2023</v>
      </c>
      <c r="B297" s="6">
        <v>45127</v>
      </c>
      <c r="C297" s="10" t="s">
        <v>326</v>
      </c>
      <c r="D297" s="4"/>
      <c r="E297" s="4">
        <v>3666.19</v>
      </c>
      <c r="F297" s="4">
        <f t="shared" si="12"/>
        <v>2123.7999999999988</v>
      </c>
      <c r="G297" s="4" t="s">
        <v>13</v>
      </c>
      <c r="H297" s="1"/>
      <c r="I297" s="4"/>
      <c r="J297" s="1"/>
      <c r="K297" s="1"/>
      <c r="L297" s="1"/>
      <c r="M297" s="1"/>
      <c r="N297" s="1"/>
      <c r="O297" s="1"/>
      <c r="P297" s="5">
        <f t="shared" si="13"/>
        <v>3666.19</v>
      </c>
    </row>
    <row r="298" spans="1:16" ht="60">
      <c r="A298" s="1">
        <v>2023</v>
      </c>
      <c r="B298" s="6">
        <v>45131</v>
      </c>
      <c r="C298" s="10" t="s">
        <v>327</v>
      </c>
      <c r="D298" s="4">
        <v>71.2</v>
      </c>
      <c r="E298" s="4"/>
      <c r="F298" s="4">
        <f t="shared" si="12"/>
        <v>2194.9999999999986</v>
      </c>
      <c r="G298" s="4"/>
      <c r="H298" s="1" t="s">
        <v>14</v>
      </c>
      <c r="I298" s="4">
        <v>71.2</v>
      </c>
      <c r="J298" s="1"/>
      <c r="K298" s="1"/>
      <c r="L298" s="1"/>
      <c r="M298" s="1"/>
      <c r="N298" s="1"/>
      <c r="O298" s="1"/>
      <c r="P298" s="5">
        <f t="shared" si="13"/>
        <v>0</v>
      </c>
    </row>
    <row r="299" spans="1:16" ht="45">
      <c r="A299" s="1">
        <v>2023</v>
      </c>
      <c r="B299" s="6">
        <v>45131</v>
      </c>
      <c r="C299" s="10" t="s">
        <v>328</v>
      </c>
      <c r="D299" s="4">
        <v>75</v>
      </c>
      <c r="E299" s="4"/>
      <c r="F299" s="4">
        <f t="shared" si="12"/>
        <v>2269.9999999999986</v>
      </c>
      <c r="G299" s="4"/>
      <c r="H299" s="1" t="s">
        <v>15</v>
      </c>
      <c r="I299" s="4">
        <v>51.94</v>
      </c>
      <c r="J299" s="1" t="s">
        <v>14</v>
      </c>
      <c r="K299" s="1">
        <v>23</v>
      </c>
      <c r="L299" s="1"/>
      <c r="M299" s="1"/>
      <c r="N299" s="1"/>
      <c r="O299" s="1"/>
      <c r="P299" s="5">
        <f t="shared" si="13"/>
        <v>6.0000000000002274E-2</v>
      </c>
    </row>
    <row r="300" spans="1:16" ht="60">
      <c r="A300" s="1">
        <v>2023</v>
      </c>
      <c r="B300" s="6">
        <v>45132</v>
      </c>
      <c r="C300" s="10" t="s">
        <v>329</v>
      </c>
      <c r="D300" s="4">
        <v>29</v>
      </c>
      <c r="E300" s="4"/>
      <c r="F300" s="4">
        <f t="shared" si="12"/>
        <v>2298.9999999999986</v>
      </c>
      <c r="G300" s="4"/>
      <c r="H300" s="1" t="s">
        <v>14</v>
      </c>
      <c r="I300" s="4">
        <v>29</v>
      </c>
      <c r="J300" s="1"/>
      <c r="K300" s="1"/>
      <c r="L300" s="1"/>
      <c r="M300" s="1"/>
      <c r="N300" s="1"/>
      <c r="O300" s="1"/>
      <c r="P300" s="5">
        <f t="shared" si="13"/>
        <v>0</v>
      </c>
    </row>
    <row r="301" spans="1:16" ht="60">
      <c r="A301" s="1">
        <v>2023</v>
      </c>
      <c r="B301" s="6">
        <v>45135</v>
      </c>
      <c r="C301" s="10" t="s">
        <v>330</v>
      </c>
      <c r="D301" s="4">
        <v>58.33</v>
      </c>
      <c r="E301" s="4"/>
      <c r="F301" s="4">
        <f t="shared" si="12"/>
        <v>2357.3299999999986</v>
      </c>
      <c r="G301" s="4"/>
      <c r="H301" s="1" t="s">
        <v>14</v>
      </c>
      <c r="I301" s="4">
        <v>58.33</v>
      </c>
      <c r="J301" s="1"/>
      <c r="K301" s="1"/>
      <c r="L301" s="1"/>
      <c r="M301" s="1"/>
      <c r="N301" s="1"/>
      <c r="O301" s="1"/>
      <c r="P301" s="5">
        <f t="shared" si="13"/>
        <v>0</v>
      </c>
    </row>
    <row r="302" spans="1:16">
      <c r="A302" s="1">
        <v>2023</v>
      </c>
      <c r="B302" s="6">
        <v>45138</v>
      </c>
      <c r="C302" s="10" t="s">
        <v>137</v>
      </c>
      <c r="D302" s="4"/>
      <c r="E302" s="4">
        <v>0.25</v>
      </c>
      <c r="F302" s="4">
        <f t="shared" si="12"/>
        <v>2357.0799999999986</v>
      </c>
      <c r="G302" s="4" t="s">
        <v>80</v>
      </c>
      <c r="H302" s="1"/>
      <c r="I302" s="4"/>
      <c r="J302" s="1"/>
      <c r="K302" s="1"/>
      <c r="L302" s="1"/>
      <c r="M302" s="1"/>
      <c r="N302" s="1"/>
      <c r="O302" s="1"/>
      <c r="P302" s="5">
        <f t="shared" si="13"/>
        <v>0.25</v>
      </c>
    </row>
    <row r="303" spans="1:16" ht="60">
      <c r="A303" s="1">
        <v>2023</v>
      </c>
      <c r="B303" s="6">
        <v>45138</v>
      </c>
      <c r="C303" s="10" t="s">
        <v>331</v>
      </c>
      <c r="D303" s="4"/>
      <c r="E303" s="4">
        <v>257.2</v>
      </c>
      <c r="F303" s="4">
        <f t="shared" si="12"/>
        <v>2099.8799999999987</v>
      </c>
      <c r="G303" s="4" t="s">
        <v>14</v>
      </c>
      <c r="H303" s="1"/>
      <c r="I303" s="4"/>
      <c r="J303" s="1"/>
      <c r="K303" s="1"/>
      <c r="L303" s="1"/>
      <c r="M303" s="1"/>
      <c r="N303" s="1"/>
      <c r="O303" s="1"/>
      <c r="P303" s="5">
        <f t="shared" si="13"/>
        <v>257.2</v>
      </c>
    </row>
    <row r="304" spans="1:16">
      <c r="A304" s="1">
        <v>2023</v>
      </c>
      <c r="B304" s="6">
        <v>45138</v>
      </c>
      <c r="C304" s="10" t="s">
        <v>137</v>
      </c>
      <c r="D304" s="4"/>
      <c r="E304" s="4">
        <v>0.25</v>
      </c>
      <c r="F304" s="4">
        <f t="shared" si="12"/>
        <v>2099.6299999999987</v>
      </c>
      <c r="G304" s="4" t="s">
        <v>80</v>
      </c>
      <c r="H304" s="1"/>
      <c r="I304" s="4"/>
      <c r="J304" s="1"/>
      <c r="K304" s="1"/>
      <c r="L304" s="1"/>
      <c r="M304" s="1"/>
      <c r="N304" s="1"/>
      <c r="O304" s="1"/>
      <c r="P304" s="5">
        <f t="shared" si="13"/>
        <v>0.25</v>
      </c>
    </row>
    <row r="305" spans="1:16" ht="60">
      <c r="A305" s="1">
        <v>2023</v>
      </c>
      <c r="B305" s="6">
        <v>45138</v>
      </c>
      <c r="C305" s="10" t="s">
        <v>332</v>
      </c>
      <c r="D305" s="4"/>
      <c r="E305" s="4">
        <v>343.1</v>
      </c>
      <c r="F305" s="4">
        <f t="shared" si="12"/>
        <v>1756.5299999999988</v>
      </c>
      <c r="G305" s="4" t="s">
        <v>15</v>
      </c>
      <c r="H305" s="1"/>
      <c r="I305" s="4"/>
      <c r="J305" s="1"/>
      <c r="K305" s="1"/>
      <c r="L305" s="1"/>
      <c r="M305" s="1"/>
      <c r="N305" s="1"/>
      <c r="O305" s="1"/>
      <c r="P305" s="5">
        <f t="shared" si="13"/>
        <v>343.1</v>
      </c>
    </row>
    <row r="306" spans="1:16" ht="45">
      <c r="A306" s="1">
        <v>2023</v>
      </c>
      <c r="B306" s="6">
        <v>45138</v>
      </c>
      <c r="C306" s="10" t="s">
        <v>333</v>
      </c>
      <c r="D306" s="4"/>
      <c r="E306" s="4">
        <v>984.36</v>
      </c>
      <c r="F306" s="4">
        <f t="shared" si="12"/>
        <v>772.16999999999882</v>
      </c>
      <c r="G306" s="4" t="s">
        <v>23</v>
      </c>
      <c r="H306" s="1"/>
      <c r="I306" s="4"/>
      <c r="J306" s="1"/>
      <c r="K306" s="1"/>
      <c r="L306" s="1"/>
      <c r="M306" s="1"/>
      <c r="N306" s="1"/>
      <c r="O306" s="1"/>
      <c r="P306" s="5">
        <f t="shared" si="13"/>
        <v>984.36</v>
      </c>
    </row>
    <row r="307" spans="1:16" ht="60">
      <c r="A307" s="1">
        <v>2023</v>
      </c>
      <c r="B307" s="6">
        <v>45138</v>
      </c>
      <c r="C307" s="10" t="s">
        <v>334</v>
      </c>
      <c r="D307" s="4">
        <v>22.34</v>
      </c>
      <c r="E307" s="4"/>
      <c r="F307" s="4">
        <f t="shared" si="12"/>
        <v>794.50999999999885</v>
      </c>
      <c r="G307" s="4"/>
      <c r="H307" s="1" t="s">
        <v>14</v>
      </c>
      <c r="I307" s="4">
        <v>22.34</v>
      </c>
      <c r="J307" s="1"/>
      <c r="K307" s="1"/>
      <c r="L307" s="1"/>
      <c r="M307" s="1"/>
      <c r="N307" s="1"/>
      <c r="O307" s="1"/>
      <c r="P307" s="5">
        <f t="shared" si="13"/>
        <v>0</v>
      </c>
    </row>
    <row r="308" spans="1:16" ht="60">
      <c r="A308" s="1">
        <v>2023</v>
      </c>
      <c r="B308" s="6">
        <v>45139</v>
      </c>
      <c r="C308" s="10" t="s">
        <v>335</v>
      </c>
      <c r="D308" s="4">
        <v>33.18</v>
      </c>
      <c r="E308" s="4"/>
      <c r="F308" s="4">
        <f t="shared" si="12"/>
        <v>827.6899999999988</v>
      </c>
      <c r="G308" s="4"/>
      <c r="H308" s="1" t="s">
        <v>14</v>
      </c>
      <c r="I308" s="4">
        <v>33.18</v>
      </c>
      <c r="J308" s="1"/>
      <c r="K308" s="1"/>
      <c r="L308" s="1"/>
      <c r="M308" s="1"/>
      <c r="N308" s="1"/>
      <c r="O308" s="1"/>
      <c r="P308" s="5">
        <f t="shared" si="13"/>
        <v>0</v>
      </c>
    </row>
    <row r="309" spans="1:16" ht="60">
      <c r="A309" s="1">
        <v>2023</v>
      </c>
      <c r="B309" s="6">
        <v>45146</v>
      </c>
      <c r="C309" s="10" t="s">
        <v>336</v>
      </c>
      <c r="D309" s="4">
        <v>54.4</v>
      </c>
      <c r="E309" s="4"/>
      <c r="F309" s="4">
        <f t="shared" si="12"/>
        <v>882.08999999999878</v>
      </c>
      <c r="G309" s="4"/>
      <c r="H309" s="1" t="s">
        <v>13</v>
      </c>
      <c r="I309" s="4">
        <v>54.4</v>
      </c>
      <c r="J309" s="1"/>
      <c r="K309" s="1"/>
      <c r="L309" s="1"/>
      <c r="M309" s="1"/>
      <c r="N309" s="1"/>
      <c r="O309" s="1"/>
      <c r="P309" s="5">
        <f t="shared" si="13"/>
        <v>0</v>
      </c>
    </row>
    <row r="310" spans="1:16">
      <c r="A310" s="1">
        <v>2023</v>
      </c>
      <c r="B310" s="6">
        <v>45183</v>
      </c>
      <c r="C310" s="10" t="s">
        <v>137</v>
      </c>
      <c r="D310" s="4"/>
      <c r="E310" s="4">
        <v>0.25</v>
      </c>
      <c r="F310" s="4">
        <f t="shared" si="12"/>
        <v>881.83999999999878</v>
      </c>
      <c r="G310" s="4" t="s">
        <v>80</v>
      </c>
      <c r="H310" s="1"/>
      <c r="I310" s="4"/>
      <c r="J310" s="1"/>
      <c r="K310" s="1"/>
      <c r="L310" s="1"/>
      <c r="M310" s="1"/>
      <c r="N310" s="1"/>
      <c r="O310" s="1"/>
      <c r="P310" s="5">
        <f t="shared" si="13"/>
        <v>0.25</v>
      </c>
    </row>
    <row r="311" spans="1:16" ht="60">
      <c r="A311" s="1">
        <v>2023</v>
      </c>
      <c r="B311" s="6">
        <v>45183</v>
      </c>
      <c r="C311" s="10" t="s">
        <v>337</v>
      </c>
      <c r="D311" s="4"/>
      <c r="E311" s="4">
        <v>252.53</v>
      </c>
      <c r="F311" s="4">
        <f t="shared" si="12"/>
        <v>629.30999999999881</v>
      </c>
      <c r="G311" s="4" t="s">
        <v>28</v>
      </c>
      <c r="H311" s="1"/>
      <c r="I311" s="4"/>
      <c r="J311" s="1"/>
      <c r="K311" s="1"/>
      <c r="L311" s="1"/>
      <c r="M311" s="1"/>
      <c r="N311" s="1"/>
      <c r="O311" s="1"/>
      <c r="P311" s="5">
        <f t="shared" si="13"/>
        <v>252.53</v>
      </c>
    </row>
    <row r="312" spans="1:16">
      <c r="A312" s="1">
        <v>2023</v>
      </c>
      <c r="B312" s="6">
        <v>45183</v>
      </c>
      <c r="C312" s="10" t="s">
        <v>137</v>
      </c>
      <c r="D312" s="4"/>
      <c r="E312" s="4">
        <v>0.25</v>
      </c>
      <c r="F312" s="4">
        <f t="shared" si="12"/>
        <v>629.05999999999881</v>
      </c>
      <c r="G312" s="4" t="s">
        <v>80</v>
      </c>
      <c r="H312" s="1"/>
      <c r="I312" s="4"/>
      <c r="J312" s="1"/>
      <c r="K312" s="1"/>
      <c r="L312" s="1"/>
      <c r="M312" s="1"/>
      <c r="N312" s="1"/>
      <c r="O312" s="1"/>
      <c r="P312" s="5">
        <f t="shared" si="13"/>
        <v>0.25</v>
      </c>
    </row>
    <row r="313" spans="1:16" ht="60">
      <c r="A313" s="1">
        <v>2023</v>
      </c>
      <c r="B313" s="6">
        <v>45183</v>
      </c>
      <c r="C313" s="10" t="s">
        <v>338</v>
      </c>
      <c r="D313" s="4"/>
      <c r="E313" s="4">
        <v>56.11</v>
      </c>
      <c r="F313" s="4">
        <f t="shared" si="12"/>
        <v>572.94999999999879</v>
      </c>
      <c r="G313" s="4" t="s">
        <v>34</v>
      </c>
      <c r="H313" s="1"/>
      <c r="I313" s="4"/>
      <c r="J313" s="1"/>
      <c r="K313" s="1"/>
      <c r="L313" s="1"/>
      <c r="M313" s="1"/>
      <c r="N313" s="1"/>
      <c r="O313" s="1"/>
      <c r="P313" s="5">
        <f t="shared" si="13"/>
        <v>56.11</v>
      </c>
    </row>
    <row r="314" spans="1:16" ht="60">
      <c r="A314" s="1">
        <v>2023</v>
      </c>
      <c r="B314" s="6">
        <v>45188</v>
      </c>
      <c r="C314" s="10" t="s">
        <v>339</v>
      </c>
      <c r="D314" s="4">
        <v>87.2</v>
      </c>
      <c r="E314" s="4"/>
      <c r="F314" s="4">
        <f t="shared" si="12"/>
        <v>660.14999999999884</v>
      </c>
      <c r="G314" s="4"/>
      <c r="H314" s="1" t="s">
        <v>19</v>
      </c>
      <c r="I314" s="4">
        <v>87.2</v>
      </c>
      <c r="J314" s="1"/>
      <c r="K314" s="1"/>
      <c r="L314" s="1"/>
      <c r="M314" s="1"/>
      <c r="N314" s="1"/>
      <c r="O314" s="1"/>
      <c r="P314" s="5">
        <f t="shared" si="13"/>
        <v>0</v>
      </c>
    </row>
    <row r="315" spans="1:16" ht="60">
      <c r="A315" s="1">
        <v>2023</v>
      </c>
      <c r="B315" s="6">
        <v>45188</v>
      </c>
      <c r="C315" s="10" t="s">
        <v>340</v>
      </c>
      <c r="D315" s="4">
        <v>360</v>
      </c>
      <c r="E315" s="4"/>
      <c r="F315" s="4">
        <f t="shared" si="12"/>
        <v>1020.1499999999988</v>
      </c>
      <c r="G315" s="4"/>
      <c r="H315" s="1" t="s">
        <v>19</v>
      </c>
      <c r="I315" s="4">
        <v>348</v>
      </c>
      <c r="J315" s="1" t="s">
        <v>36</v>
      </c>
      <c r="K315" s="1">
        <v>12</v>
      </c>
      <c r="L315" s="1"/>
      <c r="M315" s="1"/>
      <c r="N315" s="1"/>
      <c r="O315" s="1"/>
      <c r="P315" s="5">
        <f t="shared" si="13"/>
        <v>0</v>
      </c>
    </row>
    <row r="316" spans="1:16" ht="60">
      <c r="A316" s="1">
        <v>2023</v>
      </c>
      <c r="B316" s="6">
        <v>45188</v>
      </c>
      <c r="C316" s="10" t="s">
        <v>341</v>
      </c>
      <c r="D316" s="4">
        <v>290</v>
      </c>
      <c r="E316" s="4"/>
      <c r="F316" s="4">
        <f t="shared" si="12"/>
        <v>1310.1499999999987</v>
      </c>
      <c r="G316" s="4"/>
      <c r="H316" s="1" t="s">
        <v>19</v>
      </c>
      <c r="I316" s="4">
        <v>290</v>
      </c>
      <c r="J316" s="1"/>
      <c r="K316" s="1"/>
      <c r="L316" s="1"/>
      <c r="M316" s="1"/>
      <c r="N316" s="1"/>
      <c r="O316" s="1"/>
      <c r="P316" s="5">
        <f t="shared" si="13"/>
        <v>0</v>
      </c>
    </row>
    <row r="317" spans="1:16" ht="60">
      <c r="A317" s="1">
        <v>2023</v>
      </c>
      <c r="B317" s="6">
        <v>45188</v>
      </c>
      <c r="C317" s="10" t="s">
        <v>342</v>
      </c>
      <c r="D317" s="4">
        <v>108</v>
      </c>
      <c r="E317" s="4"/>
      <c r="F317" s="4">
        <f t="shared" ref="F317:F380" si="14">F316+D317-E317</f>
        <v>1418.1499999999987</v>
      </c>
      <c r="G317" s="4"/>
      <c r="H317" s="1" t="s">
        <v>19</v>
      </c>
      <c r="I317" s="4">
        <v>108</v>
      </c>
      <c r="J317" s="1"/>
      <c r="K317" s="1"/>
      <c r="L317" s="1"/>
      <c r="M317" s="1"/>
      <c r="N317" s="1"/>
      <c r="O317" s="1"/>
      <c r="P317" s="5">
        <f t="shared" ref="P317:P380" si="15">D317+E317-I317-K317-M317-O317</f>
        <v>0</v>
      </c>
    </row>
    <row r="318" spans="1:16" ht="60">
      <c r="A318" s="1">
        <v>2023</v>
      </c>
      <c r="B318" s="6">
        <v>45189</v>
      </c>
      <c r="C318" s="10" t="s">
        <v>343</v>
      </c>
      <c r="D318" s="4">
        <v>116</v>
      </c>
      <c r="E318" s="4"/>
      <c r="F318" s="4">
        <f t="shared" si="14"/>
        <v>1534.1499999999987</v>
      </c>
      <c r="G318" s="4"/>
      <c r="H318" s="1" t="s">
        <v>19</v>
      </c>
      <c r="I318" s="4">
        <v>116</v>
      </c>
      <c r="J318" s="1"/>
      <c r="K318" s="1"/>
      <c r="L318" s="1"/>
      <c r="M318" s="1"/>
      <c r="N318" s="1"/>
      <c r="O318" s="1"/>
      <c r="P318" s="5">
        <f t="shared" si="15"/>
        <v>0</v>
      </c>
    </row>
    <row r="319" spans="1:16" ht="60">
      <c r="A319" s="1">
        <v>2023</v>
      </c>
      <c r="B319" s="6">
        <v>45191</v>
      </c>
      <c r="C319" s="10" t="s">
        <v>344</v>
      </c>
      <c r="D319" s="4">
        <v>14</v>
      </c>
      <c r="E319" s="4"/>
      <c r="F319" s="4">
        <f t="shared" si="14"/>
        <v>1548.1499999999987</v>
      </c>
      <c r="G319" s="4"/>
      <c r="H319" s="1" t="s">
        <v>33</v>
      </c>
      <c r="I319" s="4">
        <v>14</v>
      </c>
      <c r="J319" s="1"/>
      <c r="K319" s="1"/>
      <c r="L319" s="1"/>
      <c r="M319" s="1"/>
      <c r="N319" s="1"/>
      <c r="O319" s="1"/>
      <c r="P319" s="5">
        <f t="shared" si="15"/>
        <v>0</v>
      </c>
    </row>
    <row r="320" spans="1:16" ht="60">
      <c r="A320" s="1">
        <v>2023</v>
      </c>
      <c r="B320" s="6">
        <v>45191</v>
      </c>
      <c r="C320" s="10" t="s">
        <v>345</v>
      </c>
      <c r="D320" s="4">
        <v>109.47</v>
      </c>
      <c r="E320" s="4"/>
      <c r="F320" s="4">
        <f t="shared" si="14"/>
        <v>1657.6199999999988</v>
      </c>
      <c r="G320" s="4"/>
      <c r="H320" s="1" t="s">
        <v>15</v>
      </c>
      <c r="I320" s="4">
        <v>109.47</v>
      </c>
      <c r="J320" s="1"/>
      <c r="K320" s="1"/>
      <c r="L320" s="1"/>
      <c r="M320" s="1"/>
      <c r="N320" s="1"/>
      <c r="O320" s="1"/>
      <c r="P320" s="5">
        <f t="shared" si="15"/>
        <v>0</v>
      </c>
    </row>
    <row r="321" spans="1:16" ht="60">
      <c r="A321" s="1">
        <v>2023</v>
      </c>
      <c r="B321" s="6">
        <v>45191</v>
      </c>
      <c r="C321" s="10" t="s">
        <v>346</v>
      </c>
      <c r="D321" s="4">
        <v>241.67</v>
      </c>
      <c r="E321" s="4"/>
      <c r="F321" s="4">
        <f t="shared" si="14"/>
        <v>1899.2899999999988</v>
      </c>
      <c r="G321" s="4"/>
      <c r="H321" s="1" t="s">
        <v>33</v>
      </c>
      <c r="I321" s="4">
        <v>43.53</v>
      </c>
      <c r="J321" s="1" t="s">
        <v>15</v>
      </c>
      <c r="K321" s="5">
        <f>D321-I321</f>
        <v>198.14</v>
      </c>
      <c r="L321" s="1"/>
      <c r="M321" s="1"/>
      <c r="N321" s="1"/>
      <c r="O321" s="1"/>
      <c r="P321" s="5">
        <f t="shared" si="15"/>
        <v>0</v>
      </c>
    </row>
    <row r="322" spans="1:16" ht="60">
      <c r="A322" s="1">
        <v>2023</v>
      </c>
      <c r="B322" s="6">
        <v>45191</v>
      </c>
      <c r="C322" s="10" t="s">
        <v>347</v>
      </c>
      <c r="D322" s="4">
        <v>117.62</v>
      </c>
      <c r="E322" s="4"/>
      <c r="F322" s="4">
        <f t="shared" si="14"/>
        <v>2016.9099999999989</v>
      </c>
      <c r="G322" s="4"/>
      <c r="H322" s="1" t="s">
        <v>15</v>
      </c>
      <c r="I322" s="4">
        <v>117.62</v>
      </c>
      <c r="J322" s="1"/>
      <c r="K322" s="1"/>
      <c r="L322" s="1"/>
      <c r="M322" s="1"/>
      <c r="N322" s="1"/>
      <c r="O322" s="1"/>
      <c r="P322" s="5">
        <f t="shared" si="15"/>
        <v>0</v>
      </c>
    </row>
    <row r="323" spans="1:16" ht="60">
      <c r="A323" s="1">
        <v>2023</v>
      </c>
      <c r="B323" s="6">
        <v>45191</v>
      </c>
      <c r="C323" s="10" t="s">
        <v>348</v>
      </c>
      <c r="D323" s="4">
        <v>58</v>
      </c>
      <c r="E323" s="4"/>
      <c r="F323" s="4">
        <f t="shared" si="14"/>
        <v>2074.9099999999989</v>
      </c>
      <c r="G323" s="4"/>
      <c r="H323" s="1" t="s">
        <v>19</v>
      </c>
      <c r="I323" s="4">
        <v>58</v>
      </c>
      <c r="J323" s="1"/>
      <c r="K323" s="1"/>
      <c r="L323" s="1"/>
      <c r="M323" s="1"/>
      <c r="N323" s="1"/>
      <c r="O323" s="1"/>
      <c r="P323" s="5">
        <f t="shared" si="15"/>
        <v>0</v>
      </c>
    </row>
    <row r="324" spans="1:16" ht="60">
      <c r="A324" s="1">
        <v>2023</v>
      </c>
      <c r="B324" s="6">
        <v>45194</v>
      </c>
      <c r="C324" s="10" t="s">
        <v>349</v>
      </c>
      <c r="D324" s="4">
        <v>112</v>
      </c>
      <c r="E324" s="4"/>
      <c r="F324" s="4">
        <f t="shared" si="14"/>
        <v>2186.9099999999989</v>
      </c>
      <c r="G324" s="4"/>
      <c r="H324" s="1" t="s">
        <v>21</v>
      </c>
      <c r="I324" s="4">
        <v>112</v>
      </c>
      <c r="J324" s="1"/>
      <c r="K324" s="1"/>
      <c r="L324" s="1"/>
      <c r="M324" s="1"/>
      <c r="N324" s="1"/>
      <c r="O324" s="1"/>
      <c r="P324" s="5">
        <f t="shared" si="15"/>
        <v>0</v>
      </c>
    </row>
    <row r="325" spans="1:16" ht="60">
      <c r="A325" s="1">
        <v>2023</v>
      </c>
      <c r="B325" s="6">
        <v>45194</v>
      </c>
      <c r="C325" s="10" t="s">
        <v>350</v>
      </c>
      <c r="D325" s="4">
        <v>39.72</v>
      </c>
      <c r="E325" s="4"/>
      <c r="F325" s="4">
        <f t="shared" si="14"/>
        <v>2226.6299999999987</v>
      </c>
      <c r="G325" s="4"/>
      <c r="H325" s="1" t="s">
        <v>33</v>
      </c>
      <c r="I325" s="4">
        <v>39.72</v>
      </c>
      <c r="J325" s="1"/>
      <c r="K325" s="1"/>
      <c r="L325" s="1"/>
      <c r="M325" s="1"/>
      <c r="N325" s="14" t="s">
        <v>21</v>
      </c>
      <c r="O325" s="1">
        <v>83</v>
      </c>
      <c r="P325" s="5">
        <f t="shared" si="15"/>
        <v>-83</v>
      </c>
    </row>
    <row r="326" spans="1:16" ht="45">
      <c r="A326" s="1">
        <v>2023</v>
      </c>
      <c r="B326" s="6">
        <v>45194</v>
      </c>
      <c r="C326" s="10" t="s">
        <v>351</v>
      </c>
      <c r="D326" s="4">
        <v>508.78</v>
      </c>
      <c r="E326" s="4"/>
      <c r="F326" s="4">
        <f t="shared" si="14"/>
        <v>2735.4099999999989</v>
      </c>
      <c r="G326" s="4"/>
      <c r="H326" s="1" t="s">
        <v>27</v>
      </c>
      <c r="I326" s="4">
        <v>41.7</v>
      </c>
      <c r="J326" s="1" t="s">
        <v>23</v>
      </c>
      <c r="K326" s="1">
        <v>194.03</v>
      </c>
      <c r="L326" s="1" t="s">
        <v>13</v>
      </c>
      <c r="M326" s="1">
        <v>84.9</v>
      </c>
      <c r="N326" s="1" t="s">
        <v>15</v>
      </c>
      <c r="O326" s="1">
        <v>105.15</v>
      </c>
      <c r="P326" s="5">
        <f t="shared" si="15"/>
        <v>82.999999999999943</v>
      </c>
    </row>
    <row r="327" spans="1:16" ht="60">
      <c r="A327" s="1">
        <v>2023</v>
      </c>
      <c r="B327" s="6">
        <v>45194</v>
      </c>
      <c r="C327" s="10" t="s">
        <v>352</v>
      </c>
      <c r="D327" s="4">
        <v>237</v>
      </c>
      <c r="E327" s="4"/>
      <c r="F327" s="4">
        <f t="shared" si="14"/>
        <v>2972.4099999999989</v>
      </c>
      <c r="G327" s="4"/>
      <c r="H327" s="1" t="s">
        <v>15</v>
      </c>
      <c r="I327" s="4">
        <v>237</v>
      </c>
      <c r="J327" s="1"/>
      <c r="K327" s="1"/>
      <c r="L327" s="1"/>
      <c r="M327" s="1"/>
      <c r="N327" s="1"/>
      <c r="O327" s="1"/>
      <c r="P327" s="5">
        <f t="shared" si="15"/>
        <v>0</v>
      </c>
    </row>
    <row r="328" spans="1:16" ht="60">
      <c r="A328" s="1">
        <v>2023</v>
      </c>
      <c r="B328" s="6">
        <v>45194</v>
      </c>
      <c r="C328" s="10" t="s">
        <v>353</v>
      </c>
      <c r="D328" s="4">
        <v>203.05</v>
      </c>
      <c r="E328" s="4"/>
      <c r="F328" s="4">
        <f t="shared" si="14"/>
        <v>3175.4599999999991</v>
      </c>
      <c r="G328" s="4"/>
      <c r="H328" s="1" t="s">
        <v>21</v>
      </c>
      <c r="I328" s="4">
        <v>92</v>
      </c>
      <c r="J328" s="1" t="s">
        <v>19</v>
      </c>
      <c r="K328" s="1">
        <v>94</v>
      </c>
      <c r="L328" s="1" t="s">
        <v>33</v>
      </c>
      <c r="M328" s="1">
        <v>17.05</v>
      </c>
      <c r="N328" s="1"/>
      <c r="O328" s="1"/>
      <c r="P328" s="5">
        <f t="shared" si="15"/>
        <v>1.0658141036401503E-14</v>
      </c>
    </row>
    <row r="329" spans="1:16" ht="60">
      <c r="A329" s="1">
        <v>2023</v>
      </c>
      <c r="B329" s="6">
        <v>45194</v>
      </c>
      <c r="C329" s="10" t="s">
        <v>354</v>
      </c>
      <c r="D329" s="4">
        <v>40</v>
      </c>
      <c r="E329" s="4"/>
      <c r="F329" s="4">
        <f t="shared" si="14"/>
        <v>3215.4599999999991</v>
      </c>
      <c r="G329" s="4"/>
      <c r="H329" s="1" t="s">
        <v>21</v>
      </c>
      <c r="I329" s="4">
        <v>40</v>
      </c>
      <c r="J329" s="1"/>
      <c r="K329" s="1"/>
      <c r="L329" s="1"/>
      <c r="M329" s="1"/>
      <c r="N329" s="1"/>
      <c r="O329" s="1"/>
      <c r="P329" s="5">
        <f t="shared" si="15"/>
        <v>0</v>
      </c>
    </row>
    <row r="330" spans="1:16" ht="60">
      <c r="A330" s="1">
        <v>2023</v>
      </c>
      <c r="B330" s="6">
        <v>45194</v>
      </c>
      <c r="C330" s="10" t="s">
        <v>355</v>
      </c>
      <c r="D330" s="4">
        <v>51</v>
      </c>
      <c r="E330" s="4"/>
      <c r="F330" s="4">
        <f t="shared" si="14"/>
        <v>3266.4599999999991</v>
      </c>
      <c r="G330" s="4"/>
      <c r="H330" s="1" t="s">
        <v>21</v>
      </c>
      <c r="I330" s="4">
        <v>51</v>
      </c>
      <c r="J330" s="1"/>
      <c r="K330" s="1"/>
      <c r="L330" s="1"/>
      <c r="M330" s="1"/>
      <c r="N330" s="1"/>
      <c r="O330" s="1"/>
      <c r="P330" s="5">
        <f t="shared" si="15"/>
        <v>0</v>
      </c>
    </row>
    <row r="331" spans="1:16" ht="75">
      <c r="A331" s="1">
        <v>2023</v>
      </c>
      <c r="B331" s="6">
        <v>45194</v>
      </c>
      <c r="C331" s="10" t="s">
        <v>356</v>
      </c>
      <c r="D331" s="4">
        <v>415.16</v>
      </c>
      <c r="E331" s="4"/>
      <c r="F331" s="4">
        <f t="shared" si="14"/>
        <v>3681.619999999999</v>
      </c>
      <c r="G331" s="4"/>
      <c r="H331" s="1" t="s">
        <v>33</v>
      </c>
      <c r="I331" s="4">
        <v>35.479999999999997</v>
      </c>
      <c r="J331" s="1" t="s">
        <v>15</v>
      </c>
      <c r="K331" s="1">
        <v>265.18</v>
      </c>
      <c r="L331" s="1" t="s">
        <v>21</v>
      </c>
      <c r="M331" s="1">
        <v>114.5</v>
      </c>
      <c r="N331" s="1"/>
      <c r="O331" s="1"/>
      <c r="P331" s="5">
        <f t="shared" si="15"/>
        <v>0</v>
      </c>
    </row>
    <row r="332" spans="1:16" ht="60">
      <c r="A332" s="1">
        <v>2023</v>
      </c>
      <c r="B332" s="6">
        <v>45194</v>
      </c>
      <c r="C332" s="10" t="s">
        <v>357</v>
      </c>
      <c r="D332" s="4">
        <v>144</v>
      </c>
      <c r="E332" s="4"/>
      <c r="F332" s="4">
        <f t="shared" si="14"/>
        <v>3825.619999999999</v>
      </c>
      <c r="G332" s="4"/>
      <c r="H332" s="1" t="s">
        <v>19</v>
      </c>
      <c r="I332" s="4">
        <v>144</v>
      </c>
      <c r="J332" s="1"/>
      <c r="K332" s="1"/>
      <c r="L332" s="1"/>
      <c r="M332" s="1"/>
      <c r="N332" s="1"/>
      <c r="O332" s="1"/>
      <c r="P332" s="5">
        <f t="shared" si="15"/>
        <v>0</v>
      </c>
    </row>
    <row r="333" spans="1:16" ht="60">
      <c r="A333" s="1">
        <v>2023</v>
      </c>
      <c r="B333" s="6">
        <v>45194</v>
      </c>
      <c r="C333" s="10" t="s">
        <v>358</v>
      </c>
      <c r="D333" s="4">
        <v>32.1</v>
      </c>
      <c r="E333" s="4"/>
      <c r="F333" s="4">
        <f t="shared" si="14"/>
        <v>3857.7199999999989</v>
      </c>
      <c r="G333" s="4"/>
      <c r="H333" s="1" t="s">
        <v>33</v>
      </c>
      <c r="I333" s="4">
        <v>32.1</v>
      </c>
      <c r="J333" s="1"/>
      <c r="K333" s="1"/>
      <c r="L333" s="1"/>
      <c r="M333" s="1"/>
      <c r="N333" s="1"/>
      <c r="O333" s="1"/>
      <c r="P333" s="5">
        <f t="shared" si="15"/>
        <v>0</v>
      </c>
    </row>
    <row r="334" spans="1:16" ht="60">
      <c r="A334" s="1">
        <v>2023</v>
      </c>
      <c r="B334" s="6">
        <v>45194</v>
      </c>
      <c r="C334" s="10" t="s">
        <v>359</v>
      </c>
      <c r="D334" s="4">
        <v>145</v>
      </c>
      <c r="E334" s="4"/>
      <c r="F334" s="4">
        <f t="shared" si="14"/>
        <v>4002.7199999999989</v>
      </c>
      <c r="G334" s="4"/>
      <c r="H334" s="1" t="s">
        <v>15</v>
      </c>
      <c r="I334" s="4">
        <v>145</v>
      </c>
      <c r="J334" s="1"/>
      <c r="K334" s="1"/>
      <c r="L334" s="1"/>
      <c r="M334" s="1"/>
      <c r="N334" s="1"/>
      <c r="O334" s="1"/>
      <c r="P334" s="5">
        <f t="shared" si="15"/>
        <v>0</v>
      </c>
    </row>
    <row r="335" spans="1:16" ht="60">
      <c r="A335" s="1">
        <v>2023</v>
      </c>
      <c r="B335" s="6">
        <v>45194</v>
      </c>
      <c r="C335" s="10" t="s">
        <v>360</v>
      </c>
      <c r="D335" s="4">
        <v>213.5</v>
      </c>
      <c r="E335" s="4"/>
      <c r="F335" s="4">
        <f t="shared" si="14"/>
        <v>4216.2199999999993</v>
      </c>
      <c r="G335" s="4"/>
      <c r="H335" s="1" t="s">
        <v>19</v>
      </c>
      <c r="I335" s="4">
        <v>116</v>
      </c>
      <c r="J335" s="1" t="s">
        <v>15</v>
      </c>
      <c r="K335" s="1">
        <v>97.5</v>
      </c>
      <c r="L335" s="1"/>
      <c r="M335" s="1"/>
      <c r="N335" s="1"/>
      <c r="O335" s="1"/>
      <c r="P335" s="5">
        <f t="shared" si="15"/>
        <v>0</v>
      </c>
    </row>
    <row r="336" spans="1:16" ht="60">
      <c r="A336" s="1">
        <v>2023</v>
      </c>
      <c r="B336" s="6">
        <v>45194</v>
      </c>
      <c r="C336" s="10" t="s">
        <v>361</v>
      </c>
      <c r="D336" s="4">
        <v>77.400000000000006</v>
      </c>
      <c r="E336" s="4"/>
      <c r="F336" s="4">
        <f t="shared" si="14"/>
        <v>4293.619999999999</v>
      </c>
      <c r="G336" s="4"/>
      <c r="H336" s="1" t="s">
        <v>21</v>
      </c>
      <c r="I336" s="4">
        <v>77.400000000000006</v>
      </c>
      <c r="J336" s="1"/>
      <c r="K336" s="1"/>
      <c r="L336" s="1"/>
      <c r="M336" s="1"/>
      <c r="N336" s="1"/>
      <c r="O336" s="1"/>
      <c r="P336" s="5">
        <f t="shared" si="15"/>
        <v>0</v>
      </c>
    </row>
    <row r="337" spans="1:16" ht="60">
      <c r="A337" s="1">
        <v>2023</v>
      </c>
      <c r="B337" s="6">
        <v>45194</v>
      </c>
      <c r="C337" s="10" t="s">
        <v>362</v>
      </c>
      <c r="D337" s="4">
        <v>70.5</v>
      </c>
      <c r="E337" s="4"/>
      <c r="F337" s="4">
        <f t="shared" si="14"/>
        <v>4364.119999999999</v>
      </c>
      <c r="G337" s="4"/>
      <c r="H337" s="1" t="s">
        <v>15</v>
      </c>
      <c r="I337" s="4">
        <v>70.5</v>
      </c>
      <c r="J337" s="1"/>
      <c r="K337" s="1"/>
      <c r="L337" s="1"/>
      <c r="M337" s="1"/>
      <c r="N337" s="1"/>
      <c r="O337" s="1"/>
      <c r="P337" s="5">
        <f t="shared" si="15"/>
        <v>0</v>
      </c>
    </row>
    <row r="338" spans="1:16" ht="45">
      <c r="A338" s="1">
        <v>2023</v>
      </c>
      <c r="B338" s="6">
        <v>45194</v>
      </c>
      <c r="C338" s="10" t="s">
        <v>363</v>
      </c>
      <c r="D338" s="4">
        <v>176</v>
      </c>
      <c r="E338" s="4"/>
      <c r="F338" s="4">
        <f t="shared" si="14"/>
        <v>4540.119999999999</v>
      </c>
      <c r="G338" s="4"/>
      <c r="H338" s="1" t="s">
        <v>33</v>
      </c>
      <c r="I338" s="4">
        <v>58.5</v>
      </c>
      <c r="J338" s="1" t="s">
        <v>15</v>
      </c>
      <c r="K338" s="1">
        <v>117.5</v>
      </c>
      <c r="L338" s="1"/>
      <c r="M338" s="1"/>
      <c r="N338" s="1"/>
      <c r="O338" s="1"/>
      <c r="P338" s="5">
        <f t="shared" si="15"/>
        <v>0</v>
      </c>
    </row>
    <row r="339" spans="1:16" ht="30">
      <c r="A339" s="1">
        <v>2023</v>
      </c>
      <c r="B339" s="6">
        <v>45194</v>
      </c>
      <c r="C339" s="10" t="s">
        <v>364</v>
      </c>
      <c r="D339" s="4">
        <v>174</v>
      </c>
      <c r="E339" s="4"/>
      <c r="F339" s="4">
        <f t="shared" si="14"/>
        <v>4714.119999999999</v>
      </c>
      <c r="G339" s="4"/>
      <c r="H339" s="1" t="s">
        <v>19</v>
      </c>
      <c r="I339" s="4">
        <v>174</v>
      </c>
      <c r="J339" s="1"/>
      <c r="K339" s="1"/>
      <c r="L339" s="1"/>
      <c r="M339" s="1"/>
      <c r="N339" s="1"/>
      <c r="O339" s="1"/>
      <c r="P339" s="5">
        <f t="shared" si="15"/>
        <v>0</v>
      </c>
    </row>
    <row r="340" spans="1:16" ht="60">
      <c r="A340" s="1">
        <v>2023</v>
      </c>
      <c r="B340" s="6">
        <v>45195</v>
      </c>
      <c r="C340" s="10" t="s">
        <v>365</v>
      </c>
      <c r="D340" s="4">
        <v>146.34</v>
      </c>
      <c r="E340" s="4"/>
      <c r="F340" s="4">
        <f t="shared" si="14"/>
        <v>4860.4599999999991</v>
      </c>
      <c r="G340" s="4"/>
      <c r="H340" s="1" t="s">
        <v>15</v>
      </c>
      <c r="I340" s="4">
        <v>82.34</v>
      </c>
      <c r="J340" s="1" t="s">
        <v>21</v>
      </c>
      <c r="K340" s="1">
        <v>64</v>
      </c>
      <c r="L340" s="1"/>
      <c r="M340" s="1"/>
      <c r="N340" s="1"/>
      <c r="O340" s="1"/>
      <c r="P340" s="5">
        <f t="shared" si="15"/>
        <v>0</v>
      </c>
    </row>
    <row r="341" spans="1:16" ht="60">
      <c r="A341" s="1">
        <v>2023</v>
      </c>
      <c r="B341" s="6">
        <v>45195</v>
      </c>
      <c r="C341" s="10" t="s">
        <v>366</v>
      </c>
      <c r="D341" s="4">
        <v>208.41</v>
      </c>
      <c r="E341" s="4"/>
      <c r="F341" s="4">
        <f t="shared" si="14"/>
        <v>5068.869999999999</v>
      </c>
      <c r="G341" s="4"/>
      <c r="H341" s="1" t="s">
        <v>15</v>
      </c>
      <c r="I341" s="4">
        <v>208.41</v>
      </c>
      <c r="J341" s="1"/>
      <c r="K341" s="1"/>
      <c r="L341" s="1"/>
      <c r="M341" s="1"/>
      <c r="N341" s="1"/>
      <c r="O341" s="1"/>
      <c r="P341" s="5">
        <f t="shared" si="15"/>
        <v>0</v>
      </c>
    </row>
    <row r="342" spans="1:16" ht="60">
      <c r="A342" s="1">
        <v>2023</v>
      </c>
      <c r="B342" s="6">
        <v>45195</v>
      </c>
      <c r="C342" s="10" t="s">
        <v>367</v>
      </c>
      <c r="D342" s="4">
        <v>94</v>
      </c>
      <c r="E342" s="4"/>
      <c r="F342" s="4">
        <f t="shared" si="14"/>
        <v>5162.869999999999</v>
      </c>
      <c r="G342" s="4"/>
      <c r="H342" s="1" t="s">
        <v>19</v>
      </c>
      <c r="I342" s="4">
        <v>94</v>
      </c>
      <c r="J342" s="1"/>
      <c r="K342" s="1"/>
      <c r="L342" s="1"/>
      <c r="M342" s="1"/>
      <c r="N342" s="1"/>
      <c r="O342" s="1"/>
      <c r="P342" s="5">
        <f t="shared" si="15"/>
        <v>0</v>
      </c>
    </row>
    <row r="343" spans="1:16" ht="60">
      <c r="A343" s="1">
        <v>2023</v>
      </c>
      <c r="B343" s="6">
        <v>45195</v>
      </c>
      <c r="C343" s="10" t="s">
        <v>368</v>
      </c>
      <c r="D343" s="4">
        <v>16.5</v>
      </c>
      <c r="E343" s="4"/>
      <c r="F343" s="4">
        <f t="shared" si="14"/>
        <v>5179.369999999999</v>
      </c>
      <c r="G343" s="4"/>
      <c r="H343" s="1" t="s">
        <v>21</v>
      </c>
      <c r="I343" s="4">
        <v>16.5</v>
      </c>
      <c r="J343" s="1"/>
      <c r="K343" s="1"/>
      <c r="L343" s="1"/>
      <c r="M343" s="1"/>
      <c r="N343" s="1"/>
      <c r="O343" s="1"/>
      <c r="P343" s="5">
        <f t="shared" si="15"/>
        <v>0</v>
      </c>
    </row>
    <row r="344" spans="1:16" ht="60">
      <c r="A344" s="1">
        <v>2023</v>
      </c>
      <c r="B344" s="6">
        <v>45196</v>
      </c>
      <c r="C344" s="10" t="s">
        <v>369</v>
      </c>
      <c r="D344" s="4">
        <v>77</v>
      </c>
      <c r="E344" s="4"/>
      <c r="F344" s="4">
        <f t="shared" si="14"/>
        <v>5256.369999999999</v>
      </c>
      <c r="G344" s="4"/>
      <c r="H344" s="1" t="s">
        <v>21</v>
      </c>
      <c r="I344" s="4">
        <v>77</v>
      </c>
      <c r="J344" s="1"/>
      <c r="K344" s="1"/>
      <c r="L344" s="1"/>
      <c r="M344" s="1"/>
      <c r="N344" s="1"/>
      <c r="O344" s="1"/>
      <c r="P344" s="5">
        <f t="shared" si="15"/>
        <v>0</v>
      </c>
    </row>
    <row r="345" spans="1:16" ht="45">
      <c r="A345" s="1">
        <v>2023</v>
      </c>
      <c r="B345" s="6">
        <v>45196</v>
      </c>
      <c r="C345" s="10" t="s">
        <v>370</v>
      </c>
      <c r="D345" s="4">
        <v>95</v>
      </c>
      <c r="E345" s="4"/>
      <c r="F345" s="4">
        <f t="shared" si="14"/>
        <v>5351.369999999999</v>
      </c>
      <c r="G345" s="4"/>
      <c r="H345" s="1" t="s">
        <v>21</v>
      </c>
      <c r="I345" s="4">
        <v>95</v>
      </c>
      <c r="J345" s="1"/>
      <c r="K345" s="1"/>
      <c r="L345" s="1"/>
      <c r="M345" s="1"/>
      <c r="N345" s="1"/>
      <c r="O345" s="1"/>
      <c r="P345" s="5">
        <f t="shared" si="15"/>
        <v>0</v>
      </c>
    </row>
    <row r="346" spans="1:16" ht="45">
      <c r="A346" s="1">
        <v>2023</v>
      </c>
      <c r="B346" s="6">
        <v>45196</v>
      </c>
      <c r="C346" s="10" t="s">
        <v>371</v>
      </c>
      <c r="D346" s="4">
        <v>874</v>
      </c>
      <c r="E346" s="4"/>
      <c r="F346" s="4">
        <f t="shared" si="14"/>
        <v>6225.369999999999</v>
      </c>
      <c r="G346" s="4"/>
      <c r="H346" s="1" t="s">
        <v>21</v>
      </c>
      <c r="I346" s="4">
        <v>874</v>
      </c>
      <c r="J346" s="1"/>
      <c r="K346" s="1"/>
      <c r="L346" s="1"/>
      <c r="M346" s="1"/>
      <c r="N346" s="1"/>
      <c r="O346" s="1"/>
      <c r="P346" s="5">
        <f t="shared" si="15"/>
        <v>0</v>
      </c>
    </row>
    <row r="347" spans="1:16" ht="60">
      <c r="A347" s="1">
        <v>2023</v>
      </c>
      <c r="B347" s="6">
        <v>45197</v>
      </c>
      <c r="C347" s="10" t="s">
        <v>372</v>
      </c>
      <c r="D347" s="4">
        <v>245.25</v>
      </c>
      <c r="E347" s="4"/>
      <c r="F347" s="4">
        <f t="shared" si="14"/>
        <v>6470.619999999999</v>
      </c>
      <c r="G347" s="4"/>
      <c r="H347" s="1" t="s">
        <v>15</v>
      </c>
      <c r="I347" s="4">
        <v>68.25</v>
      </c>
      <c r="J347" s="1" t="s">
        <v>21</v>
      </c>
      <c r="K347" s="1">
        <v>177</v>
      </c>
      <c r="L347" s="1"/>
      <c r="M347" s="1"/>
      <c r="N347" s="1"/>
      <c r="O347" s="1"/>
      <c r="P347" s="5">
        <f t="shared" si="15"/>
        <v>0</v>
      </c>
    </row>
    <row r="348" spans="1:16" ht="60">
      <c r="A348" s="1">
        <v>2023</v>
      </c>
      <c r="B348" s="6">
        <v>45198</v>
      </c>
      <c r="C348" s="10" t="s">
        <v>373</v>
      </c>
      <c r="D348" s="4">
        <v>41</v>
      </c>
      <c r="E348" s="4"/>
      <c r="F348" s="4">
        <f t="shared" si="14"/>
        <v>6511.619999999999</v>
      </c>
      <c r="G348" s="4"/>
      <c r="H348" s="1" t="s">
        <v>21</v>
      </c>
      <c r="I348" s="4">
        <v>41</v>
      </c>
      <c r="J348" s="1"/>
      <c r="K348" s="1"/>
      <c r="L348" s="1"/>
      <c r="M348" s="1"/>
      <c r="N348" s="1"/>
      <c r="O348" s="1"/>
      <c r="P348" s="5">
        <f t="shared" si="15"/>
        <v>0</v>
      </c>
    </row>
    <row r="349" spans="1:16">
      <c r="A349" s="1">
        <v>2023</v>
      </c>
      <c r="B349" s="6">
        <v>45201</v>
      </c>
      <c r="C349" s="10" t="s">
        <v>374</v>
      </c>
      <c r="D349" s="4"/>
      <c r="E349" s="4">
        <v>25</v>
      </c>
      <c r="F349" s="4">
        <f t="shared" si="14"/>
        <v>6486.619999999999</v>
      </c>
      <c r="G349" s="4" t="s">
        <v>80</v>
      </c>
      <c r="H349" s="1"/>
      <c r="I349" s="4"/>
      <c r="J349" s="1"/>
      <c r="K349" s="1"/>
      <c r="L349" s="1"/>
      <c r="M349" s="1"/>
      <c r="N349" s="1"/>
      <c r="O349" s="1"/>
      <c r="P349" s="5">
        <f t="shared" si="15"/>
        <v>25</v>
      </c>
    </row>
    <row r="350" spans="1:16" ht="60">
      <c r="A350" s="1">
        <v>2023</v>
      </c>
      <c r="B350" s="6">
        <v>45202</v>
      </c>
      <c r="C350" s="10" t="s">
        <v>375</v>
      </c>
      <c r="D350" s="4">
        <v>187</v>
      </c>
      <c r="E350" s="4"/>
      <c r="F350" s="4">
        <f t="shared" si="14"/>
        <v>6673.619999999999</v>
      </c>
      <c r="G350" s="4"/>
      <c r="H350" s="1" t="s">
        <v>21</v>
      </c>
      <c r="I350" s="4">
        <v>187</v>
      </c>
      <c r="J350" s="1"/>
      <c r="K350" s="1"/>
      <c r="L350" s="1"/>
      <c r="M350" s="1"/>
      <c r="N350" s="1"/>
      <c r="O350" s="1"/>
      <c r="P350" s="5">
        <f t="shared" si="15"/>
        <v>0</v>
      </c>
    </row>
    <row r="351" spans="1:16" ht="60">
      <c r="A351" s="1">
        <v>2023</v>
      </c>
      <c r="B351" s="6">
        <v>45202</v>
      </c>
      <c r="C351" s="10" t="s">
        <v>376</v>
      </c>
      <c r="D351" s="4">
        <v>108</v>
      </c>
      <c r="E351" s="4"/>
      <c r="F351" s="4">
        <f t="shared" si="14"/>
        <v>6781.619999999999</v>
      </c>
      <c r="G351" s="4"/>
      <c r="H351" s="1" t="s">
        <v>19</v>
      </c>
      <c r="I351" s="4">
        <v>108</v>
      </c>
      <c r="J351" s="1"/>
      <c r="K351" s="1"/>
      <c r="L351" s="1"/>
      <c r="M351" s="1"/>
      <c r="N351" s="1"/>
      <c r="O351" s="1"/>
      <c r="P351" s="5">
        <f t="shared" si="15"/>
        <v>0</v>
      </c>
    </row>
    <row r="352" spans="1:16" ht="60">
      <c r="A352" s="1">
        <v>2023</v>
      </c>
      <c r="B352" s="6">
        <v>45203</v>
      </c>
      <c r="C352" s="10" t="s">
        <v>377</v>
      </c>
      <c r="D352" s="4">
        <v>198.1</v>
      </c>
      <c r="E352" s="4"/>
      <c r="F352" s="4">
        <f t="shared" si="14"/>
        <v>6979.7199999999993</v>
      </c>
      <c r="G352" s="4"/>
      <c r="H352" s="1" t="s">
        <v>21</v>
      </c>
      <c r="I352" s="4">
        <v>66</v>
      </c>
      <c r="J352" s="1" t="s">
        <v>15</v>
      </c>
      <c r="K352" s="1">
        <v>132.06</v>
      </c>
      <c r="L352" s="1"/>
      <c r="M352" s="1"/>
      <c r="N352" s="1"/>
      <c r="O352" s="1"/>
      <c r="P352" s="5">
        <f t="shared" si="15"/>
        <v>3.9999999999992042E-2</v>
      </c>
    </row>
    <row r="353" spans="1:16">
      <c r="A353" s="1">
        <v>2023</v>
      </c>
      <c r="B353" s="6">
        <v>45204</v>
      </c>
      <c r="C353" s="10" t="s">
        <v>137</v>
      </c>
      <c r="D353" s="4"/>
      <c r="E353" s="4">
        <v>0.25</v>
      </c>
      <c r="F353" s="4">
        <f t="shared" si="14"/>
        <v>6979.4699999999993</v>
      </c>
      <c r="G353" s="4" t="s">
        <v>80</v>
      </c>
      <c r="H353" s="1"/>
      <c r="I353" s="4"/>
      <c r="J353" s="1"/>
      <c r="K353" s="1"/>
      <c r="L353" s="1"/>
      <c r="M353" s="1"/>
      <c r="N353" s="1"/>
      <c r="O353" s="1"/>
      <c r="P353" s="5">
        <f t="shared" si="15"/>
        <v>0.25</v>
      </c>
    </row>
    <row r="354" spans="1:16" ht="60">
      <c r="A354" s="1">
        <v>2023</v>
      </c>
      <c r="B354" s="6">
        <v>45204</v>
      </c>
      <c r="C354" s="10" t="s">
        <v>378</v>
      </c>
      <c r="D354" s="4"/>
      <c r="E354" s="4">
        <v>2093.09</v>
      </c>
      <c r="F354" s="4">
        <f t="shared" si="14"/>
        <v>4886.3799999999992</v>
      </c>
      <c r="G354" s="4" t="s">
        <v>15</v>
      </c>
      <c r="H354" s="1"/>
      <c r="I354" s="4"/>
      <c r="J354" s="1"/>
      <c r="K354" s="1"/>
      <c r="L354" s="1"/>
      <c r="M354" s="1"/>
      <c r="N354" s="1"/>
      <c r="O354" s="1"/>
      <c r="P354" s="5">
        <f t="shared" si="15"/>
        <v>2093.09</v>
      </c>
    </row>
    <row r="355" spans="1:16">
      <c r="A355" s="1">
        <v>2023</v>
      </c>
      <c r="B355" s="6">
        <v>45204</v>
      </c>
      <c r="C355" s="10" t="s">
        <v>137</v>
      </c>
      <c r="D355" s="4"/>
      <c r="E355" s="4">
        <v>0.25</v>
      </c>
      <c r="F355" s="4">
        <f t="shared" si="14"/>
        <v>4886.1299999999992</v>
      </c>
      <c r="G355" s="4" t="s">
        <v>80</v>
      </c>
      <c r="H355" s="1"/>
      <c r="I355" s="4"/>
      <c r="J355" s="1"/>
      <c r="K355" s="1"/>
      <c r="L355" s="1"/>
      <c r="M355" s="1"/>
      <c r="N355" s="1"/>
      <c r="O355" s="1"/>
      <c r="P355" s="5">
        <f t="shared" si="15"/>
        <v>0.25</v>
      </c>
    </row>
    <row r="356" spans="1:16" ht="60">
      <c r="A356" s="1">
        <v>2023</v>
      </c>
      <c r="B356" s="6">
        <v>45204</v>
      </c>
      <c r="C356" s="10" t="s">
        <v>379</v>
      </c>
      <c r="D356" s="4"/>
      <c r="E356" s="4">
        <v>2065.4699999999998</v>
      </c>
      <c r="F356" s="4">
        <f t="shared" si="14"/>
        <v>2820.6599999999994</v>
      </c>
      <c r="G356" s="4" t="s">
        <v>21</v>
      </c>
      <c r="H356" s="1"/>
      <c r="I356" s="4"/>
      <c r="J356" s="1"/>
      <c r="K356" s="1"/>
      <c r="L356" s="1"/>
      <c r="M356" s="1"/>
      <c r="N356" s="1"/>
      <c r="O356" s="1"/>
      <c r="P356" s="5">
        <f t="shared" si="15"/>
        <v>2065.4699999999998</v>
      </c>
    </row>
    <row r="357" spans="1:16" ht="30">
      <c r="A357" s="1">
        <v>2023</v>
      </c>
      <c r="B357" s="6">
        <v>45205</v>
      </c>
      <c r="C357" s="10" t="s">
        <v>380</v>
      </c>
      <c r="D357" s="4"/>
      <c r="E357" s="4">
        <v>4.5</v>
      </c>
      <c r="F357" s="4">
        <f t="shared" si="14"/>
        <v>2816.1599999999994</v>
      </c>
      <c r="G357" s="4" t="s">
        <v>80</v>
      </c>
      <c r="H357" s="1"/>
      <c r="I357" s="4"/>
      <c r="J357" s="1"/>
      <c r="K357" s="1"/>
      <c r="L357" s="1"/>
      <c r="M357" s="1"/>
      <c r="N357" s="1"/>
      <c r="O357" s="1"/>
      <c r="P357" s="5">
        <f t="shared" si="15"/>
        <v>4.5</v>
      </c>
    </row>
    <row r="358" spans="1:16" ht="60">
      <c r="A358" s="1">
        <v>2023</v>
      </c>
      <c r="B358" s="6">
        <v>45205</v>
      </c>
      <c r="C358" s="10" t="s">
        <v>381</v>
      </c>
      <c r="D358" s="4">
        <v>40.5</v>
      </c>
      <c r="E358" s="4"/>
      <c r="F358" s="4">
        <f t="shared" si="14"/>
        <v>2856.6599999999994</v>
      </c>
      <c r="G358" s="4"/>
      <c r="H358" s="1" t="s">
        <v>30</v>
      </c>
      <c r="I358" s="4">
        <v>40.5</v>
      </c>
      <c r="J358" s="1"/>
      <c r="K358" s="1"/>
      <c r="L358" s="1"/>
      <c r="M358" s="1"/>
      <c r="N358" s="1"/>
      <c r="O358" s="1"/>
      <c r="P358" s="5">
        <f t="shared" si="15"/>
        <v>0</v>
      </c>
    </row>
    <row r="359" spans="1:16" ht="60">
      <c r="A359" s="1">
        <v>2023</v>
      </c>
      <c r="B359" s="6">
        <v>45208</v>
      </c>
      <c r="C359" s="10" t="s">
        <v>382</v>
      </c>
      <c r="D359" s="4">
        <v>363.4</v>
      </c>
      <c r="E359" s="4"/>
      <c r="F359" s="4">
        <f t="shared" si="14"/>
        <v>3220.0599999999995</v>
      </c>
      <c r="G359" s="4"/>
      <c r="H359" s="1" t="s">
        <v>14</v>
      </c>
      <c r="I359" s="4">
        <v>241.65</v>
      </c>
      <c r="J359" s="1" t="s">
        <v>30</v>
      </c>
      <c r="K359" s="1">
        <v>70.5</v>
      </c>
      <c r="L359" s="1" t="s">
        <v>17</v>
      </c>
      <c r="M359" s="1">
        <v>50.95</v>
      </c>
      <c r="N359" s="1"/>
      <c r="O359" s="1"/>
      <c r="P359" s="5">
        <f t="shared" si="15"/>
        <v>0.29999999999996874</v>
      </c>
    </row>
    <row r="360" spans="1:16" ht="60">
      <c r="A360" s="1">
        <v>2023</v>
      </c>
      <c r="B360" s="6">
        <v>45208</v>
      </c>
      <c r="C360" s="10" t="s">
        <v>383</v>
      </c>
      <c r="D360" s="4">
        <v>160.5</v>
      </c>
      <c r="E360" s="4"/>
      <c r="F360" s="4">
        <f t="shared" si="14"/>
        <v>3380.5599999999995</v>
      </c>
      <c r="G360" s="4"/>
      <c r="H360" s="1" t="s">
        <v>30</v>
      </c>
      <c r="I360" s="4">
        <v>160.5</v>
      </c>
      <c r="J360" s="1"/>
      <c r="K360" s="1"/>
      <c r="L360" s="1"/>
      <c r="M360" s="1"/>
      <c r="N360" s="1"/>
      <c r="O360" s="1"/>
      <c r="P360" s="5">
        <f t="shared" si="15"/>
        <v>0</v>
      </c>
    </row>
    <row r="361" spans="1:16" ht="60">
      <c r="A361" s="1">
        <v>2023</v>
      </c>
      <c r="B361" s="6">
        <v>45208</v>
      </c>
      <c r="C361" s="10" t="s">
        <v>384</v>
      </c>
      <c r="D361" s="4">
        <v>60</v>
      </c>
      <c r="E361" s="4"/>
      <c r="F361" s="4">
        <f t="shared" si="14"/>
        <v>3440.5599999999995</v>
      </c>
      <c r="G361" s="4"/>
      <c r="H361" s="1" t="s">
        <v>17</v>
      </c>
      <c r="I361" s="4">
        <v>14.4</v>
      </c>
      <c r="J361" s="1" t="s">
        <v>14</v>
      </c>
      <c r="K361" s="1">
        <v>45.6</v>
      </c>
      <c r="L361" s="1"/>
      <c r="M361" s="1"/>
      <c r="N361" s="1"/>
      <c r="O361" s="1"/>
      <c r="P361" s="5">
        <f t="shared" si="15"/>
        <v>0</v>
      </c>
    </row>
    <row r="362" spans="1:16" ht="60">
      <c r="A362" s="1">
        <v>2023</v>
      </c>
      <c r="B362" s="6">
        <v>45208</v>
      </c>
      <c r="C362" s="10" t="s">
        <v>385</v>
      </c>
      <c r="D362" s="4">
        <v>43.6</v>
      </c>
      <c r="E362" s="4"/>
      <c r="F362" s="4">
        <f t="shared" si="14"/>
        <v>3484.1599999999994</v>
      </c>
      <c r="G362" s="4"/>
      <c r="H362" s="1" t="s">
        <v>17</v>
      </c>
      <c r="I362" s="4">
        <v>43.6</v>
      </c>
      <c r="J362" s="1"/>
      <c r="K362" s="1"/>
      <c r="L362" s="1"/>
      <c r="M362" s="1"/>
      <c r="N362" s="1"/>
      <c r="O362" s="1"/>
      <c r="P362" s="5">
        <f t="shared" si="15"/>
        <v>0</v>
      </c>
    </row>
    <row r="363" spans="1:16" ht="45">
      <c r="A363" s="1">
        <v>2023</v>
      </c>
      <c r="B363" s="6">
        <v>45208</v>
      </c>
      <c r="C363" s="10" t="s">
        <v>386</v>
      </c>
      <c r="D363" s="4">
        <v>159.69999999999999</v>
      </c>
      <c r="E363" s="4"/>
      <c r="F363" s="4">
        <f t="shared" si="14"/>
        <v>3643.8599999999992</v>
      </c>
      <c r="G363" s="4"/>
      <c r="H363" s="1" t="s">
        <v>30</v>
      </c>
      <c r="I363" s="4">
        <v>53.9</v>
      </c>
      <c r="J363" s="1" t="s">
        <v>14</v>
      </c>
      <c r="K363" s="1">
        <v>27.3</v>
      </c>
      <c r="L363" s="1" t="s">
        <v>17</v>
      </c>
      <c r="M363" s="1">
        <v>78.5</v>
      </c>
      <c r="N363" s="1"/>
      <c r="O363" s="1"/>
      <c r="P363" s="5">
        <f t="shared" si="15"/>
        <v>-1.4210854715202004E-14</v>
      </c>
    </row>
    <row r="364" spans="1:16" ht="60">
      <c r="A364" s="1">
        <v>2023</v>
      </c>
      <c r="B364" s="6">
        <v>45209</v>
      </c>
      <c r="C364" s="10" t="s">
        <v>387</v>
      </c>
      <c r="D364" s="4">
        <v>142</v>
      </c>
      <c r="E364" s="4"/>
      <c r="F364" s="4">
        <f t="shared" si="14"/>
        <v>3785.8599999999992</v>
      </c>
      <c r="G364" s="4"/>
      <c r="H364" s="1" t="s">
        <v>14</v>
      </c>
      <c r="I364" s="4">
        <v>142</v>
      </c>
      <c r="J364" s="1"/>
      <c r="K364" s="1"/>
      <c r="L364" s="1"/>
      <c r="M364" s="1"/>
      <c r="N364" s="1"/>
      <c r="O364" s="1"/>
      <c r="P364" s="5">
        <f t="shared" si="15"/>
        <v>0</v>
      </c>
    </row>
    <row r="365" spans="1:16" ht="60">
      <c r="A365" s="1">
        <v>2023</v>
      </c>
      <c r="B365" s="6">
        <v>45209</v>
      </c>
      <c r="C365" s="10" t="s">
        <v>388</v>
      </c>
      <c r="D365" s="4">
        <v>108.55</v>
      </c>
      <c r="E365" s="4"/>
      <c r="F365" s="4">
        <f t="shared" si="14"/>
        <v>3894.4099999999994</v>
      </c>
      <c r="G365" s="4"/>
      <c r="H365" s="1" t="s">
        <v>19</v>
      </c>
      <c r="I365" s="4">
        <v>58</v>
      </c>
      <c r="J365" s="1" t="s">
        <v>33</v>
      </c>
      <c r="K365" s="1">
        <v>24.55</v>
      </c>
      <c r="L365" s="1" t="s">
        <v>21</v>
      </c>
      <c r="M365" s="1">
        <v>26</v>
      </c>
      <c r="N365" s="1"/>
      <c r="O365" s="1"/>
      <c r="P365" s="5">
        <f t="shared" si="15"/>
        <v>-3.5527136788005009E-15</v>
      </c>
    </row>
    <row r="366" spans="1:16" ht="60">
      <c r="A366" s="1">
        <v>2023</v>
      </c>
      <c r="B366" s="6">
        <v>45209</v>
      </c>
      <c r="C366" s="10" t="s">
        <v>389</v>
      </c>
      <c r="D366" s="4">
        <v>52.25</v>
      </c>
      <c r="E366" s="4"/>
      <c r="F366" s="4">
        <f t="shared" si="14"/>
        <v>3946.6599999999994</v>
      </c>
      <c r="G366" s="4"/>
      <c r="H366" s="1" t="s">
        <v>17</v>
      </c>
      <c r="I366" s="4">
        <v>23.8</v>
      </c>
      <c r="J366" s="1" t="s">
        <v>14</v>
      </c>
      <c r="K366" s="1">
        <v>28.45</v>
      </c>
      <c r="L366" s="1"/>
      <c r="M366" s="1"/>
      <c r="N366" s="1"/>
      <c r="O366" s="1"/>
      <c r="P366" s="5">
        <f t="shared" si="15"/>
        <v>0</v>
      </c>
    </row>
    <row r="367" spans="1:16" ht="60">
      <c r="A367" s="1">
        <v>2023</v>
      </c>
      <c r="B367" s="6">
        <v>45209</v>
      </c>
      <c r="C367" s="10" t="s">
        <v>390</v>
      </c>
      <c r="D367" s="4">
        <v>246</v>
      </c>
      <c r="E367" s="4"/>
      <c r="F367" s="4">
        <f t="shared" si="14"/>
        <v>4192.66</v>
      </c>
      <c r="G367" s="4"/>
      <c r="H367" s="1" t="s">
        <v>14</v>
      </c>
      <c r="I367" s="4">
        <f>139.83+38.42</f>
        <v>178.25</v>
      </c>
      <c r="J367" s="1" t="s">
        <v>17</v>
      </c>
      <c r="K367" s="1">
        <v>66.2</v>
      </c>
      <c r="L367" s="1"/>
      <c r="M367" s="1"/>
      <c r="N367" s="1"/>
      <c r="O367" s="1"/>
      <c r="P367" s="5">
        <f t="shared" si="15"/>
        <v>1.5499999999999972</v>
      </c>
    </row>
    <row r="368" spans="1:16" ht="60">
      <c r="A368" s="1">
        <v>2023</v>
      </c>
      <c r="B368" s="6">
        <v>45209</v>
      </c>
      <c r="C368" s="10" t="s">
        <v>391</v>
      </c>
      <c r="D368" s="4">
        <v>66</v>
      </c>
      <c r="E368" s="4"/>
      <c r="F368" s="4">
        <f t="shared" si="14"/>
        <v>4258.66</v>
      </c>
      <c r="G368" s="4"/>
      <c r="H368" s="1" t="s">
        <v>19</v>
      </c>
      <c r="I368" s="4">
        <v>66</v>
      </c>
      <c r="J368" s="1"/>
      <c r="K368" s="1"/>
      <c r="L368" s="1"/>
      <c r="M368" s="1"/>
      <c r="N368" s="1"/>
      <c r="O368" s="1"/>
      <c r="P368" s="5">
        <f t="shared" si="15"/>
        <v>0</v>
      </c>
    </row>
    <row r="369" spans="1:16" ht="60">
      <c r="A369" s="1">
        <v>2023</v>
      </c>
      <c r="B369" s="6">
        <v>45209</v>
      </c>
      <c r="C369" s="10" t="s">
        <v>392</v>
      </c>
      <c r="D369" s="4">
        <v>93</v>
      </c>
      <c r="E369" s="4"/>
      <c r="F369" s="4">
        <f t="shared" si="14"/>
        <v>4351.66</v>
      </c>
      <c r="G369" s="4"/>
      <c r="H369" s="1" t="s">
        <v>14</v>
      </c>
      <c r="I369" s="4">
        <v>49.31</v>
      </c>
      <c r="J369" s="1" t="s">
        <v>30</v>
      </c>
      <c r="K369" s="1">
        <v>43.5</v>
      </c>
      <c r="L369" s="1"/>
      <c r="M369" s="1"/>
      <c r="N369" s="1"/>
      <c r="O369" s="1"/>
      <c r="P369" s="5">
        <f t="shared" si="15"/>
        <v>0.18999999999999773</v>
      </c>
    </row>
    <row r="370" spans="1:16" ht="60">
      <c r="A370" s="1">
        <v>2023</v>
      </c>
      <c r="B370" s="6">
        <v>45209</v>
      </c>
      <c r="C370" s="10" t="s">
        <v>393</v>
      </c>
      <c r="D370" s="4">
        <v>36.799999999999997</v>
      </c>
      <c r="E370" s="4"/>
      <c r="F370" s="4">
        <f t="shared" si="14"/>
        <v>4388.46</v>
      </c>
      <c r="G370" s="4"/>
      <c r="H370" s="1" t="s">
        <v>17</v>
      </c>
      <c r="I370" s="4">
        <v>36.799999999999997</v>
      </c>
      <c r="J370" s="1"/>
      <c r="K370" s="1"/>
      <c r="L370" s="1"/>
      <c r="M370" s="1"/>
      <c r="N370" s="1"/>
      <c r="O370" s="1"/>
      <c r="P370" s="5">
        <f t="shared" si="15"/>
        <v>0</v>
      </c>
    </row>
    <row r="371" spans="1:16" ht="60">
      <c r="A371" s="1">
        <v>2023</v>
      </c>
      <c r="B371" s="6">
        <v>45209</v>
      </c>
      <c r="C371" s="10" t="s">
        <v>394</v>
      </c>
      <c r="D371" s="4">
        <v>168.98</v>
      </c>
      <c r="E371" s="4"/>
      <c r="F371" s="4">
        <f t="shared" si="14"/>
        <v>4557.4399999999996</v>
      </c>
      <c r="G371" s="4"/>
      <c r="H371" s="1" t="s">
        <v>30</v>
      </c>
      <c r="I371" s="4">
        <v>35</v>
      </c>
      <c r="J371" s="1" t="s">
        <v>17</v>
      </c>
      <c r="K371" s="1">
        <v>72</v>
      </c>
      <c r="L371" s="1" t="s">
        <v>14</v>
      </c>
      <c r="M371" s="1">
        <v>61.98</v>
      </c>
      <c r="N371" s="1"/>
      <c r="O371" s="1"/>
      <c r="P371" s="5">
        <f t="shared" si="15"/>
        <v>-7.1054273576010019E-15</v>
      </c>
    </row>
    <row r="372" spans="1:16" ht="60">
      <c r="A372" s="1">
        <v>2023</v>
      </c>
      <c r="B372" s="6">
        <v>45209</v>
      </c>
      <c r="C372" s="10" t="s">
        <v>395</v>
      </c>
      <c r="D372" s="4">
        <v>178.55</v>
      </c>
      <c r="E372" s="4"/>
      <c r="F372" s="4">
        <f t="shared" si="14"/>
        <v>4735.99</v>
      </c>
      <c r="G372" s="4"/>
      <c r="H372" s="1" t="s">
        <v>15</v>
      </c>
      <c r="I372" s="4">
        <v>142.24</v>
      </c>
      <c r="J372" s="1" t="s">
        <v>14</v>
      </c>
      <c r="K372" s="1">
        <v>36.31</v>
      </c>
      <c r="L372" s="1"/>
      <c r="M372" s="1"/>
      <c r="N372" s="1"/>
      <c r="O372" s="1"/>
      <c r="P372" s="5">
        <f t="shared" si="15"/>
        <v>0</v>
      </c>
    </row>
    <row r="373" spans="1:16" ht="60">
      <c r="A373" s="1">
        <v>2023</v>
      </c>
      <c r="B373" s="6">
        <v>45209</v>
      </c>
      <c r="C373" s="10" t="s">
        <v>396</v>
      </c>
      <c r="D373" s="4">
        <v>116</v>
      </c>
      <c r="E373" s="4"/>
      <c r="F373" s="4">
        <f t="shared" si="14"/>
        <v>4851.99</v>
      </c>
      <c r="G373" s="4"/>
      <c r="H373" s="1" t="s">
        <v>14</v>
      </c>
      <c r="I373" s="4">
        <v>94.24</v>
      </c>
      <c r="J373" s="1" t="s">
        <v>17</v>
      </c>
      <c r="K373" s="1">
        <v>21.15</v>
      </c>
      <c r="L373" s="1"/>
      <c r="M373" s="1"/>
      <c r="N373" s="1"/>
      <c r="O373" s="1"/>
      <c r="P373" s="5">
        <f t="shared" si="15"/>
        <v>0.61000000000000654</v>
      </c>
    </row>
    <row r="374" spans="1:16" ht="60">
      <c r="A374" s="1">
        <v>2023</v>
      </c>
      <c r="B374" s="6">
        <v>45209</v>
      </c>
      <c r="C374" s="10" t="s">
        <v>397</v>
      </c>
      <c r="D374" s="4">
        <v>15</v>
      </c>
      <c r="E374" s="4"/>
      <c r="F374" s="4">
        <f t="shared" si="14"/>
        <v>4866.99</v>
      </c>
      <c r="G374" s="4"/>
      <c r="H374" s="1" t="s">
        <v>30</v>
      </c>
      <c r="I374" s="4">
        <v>15</v>
      </c>
      <c r="J374" s="1"/>
      <c r="K374" s="1"/>
      <c r="L374" s="1"/>
      <c r="M374" s="1"/>
      <c r="N374" s="1"/>
      <c r="O374" s="1"/>
      <c r="P374" s="5">
        <f t="shared" si="15"/>
        <v>0</v>
      </c>
    </row>
    <row r="375" spans="1:16" ht="60">
      <c r="A375" s="1">
        <v>2023</v>
      </c>
      <c r="B375" s="6">
        <v>45210</v>
      </c>
      <c r="C375" s="10" t="s">
        <v>398</v>
      </c>
      <c r="D375" s="15">
        <v>14.4</v>
      </c>
      <c r="E375" s="4"/>
      <c r="F375" s="4">
        <f t="shared" si="14"/>
        <v>4881.3899999999994</v>
      </c>
      <c r="G375" s="4"/>
      <c r="H375" s="1" t="s">
        <v>17</v>
      </c>
      <c r="I375" s="4">
        <v>14.4</v>
      </c>
      <c r="J375" s="1"/>
      <c r="K375" s="1"/>
      <c r="L375" s="1"/>
      <c r="M375" s="1"/>
      <c r="N375" s="1"/>
      <c r="O375" s="1"/>
      <c r="P375" s="5">
        <f t="shared" si="15"/>
        <v>0</v>
      </c>
    </row>
    <row r="376" spans="1:16" ht="60">
      <c r="A376" s="1">
        <v>2023</v>
      </c>
      <c r="B376" s="6">
        <v>45211</v>
      </c>
      <c r="C376" s="10" t="s">
        <v>399</v>
      </c>
      <c r="D376" s="4">
        <v>1725</v>
      </c>
      <c r="E376" s="4"/>
      <c r="F376" s="4">
        <f t="shared" si="14"/>
        <v>6606.3899999999994</v>
      </c>
      <c r="G376" s="4"/>
      <c r="H376" s="1" t="s">
        <v>19</v>
      </c>
      <c r="I376" s="4">
        <v>1725</v>
      </c>
      <c r="J376" s="1"/>
      <c r="K376" s="1"/>
      <c r="L376" s="1"/>
      <c r="M376" s="1"/>
      <c r="N376" s="1"/>
      <c r="O376" s="1"/>
      <c r="P376" s="5">
        <f t="shared" si="15"/>
        <v>0</v>
      </c>
    </row>
    <row r="377" spans="1:16" ht="45">
      <c r="A377" s="1">
        <v>2023</v>
      </c>
      <c r="B377" s="6">
        <v>45211</v>
      </c>
      <c r="C377" s="10" t="s">
        <v>400</v>
      </c>
      <c r="D377" s="4"/>
      <c r="E377" s="4">
        <v>271.69</v>
      </c>
      <c r="F377" s="4">
        <f t="shared" si="14"/>
        <v>6334.7</v>
      </c>
      <c r="G377" s="4" t="s">
        <v>33</v>
      </c>
      <c r="H377" s="1"/>
      <c r="I377" s="4"/>
      <c r="J377" s="1"/>
      <c r="K377" s="1"/>
      <c r="L377" s="1"/>
      <c r="M377" s="1"/>
      <c r="N377" s="1"/>
      <c r="O377" s="1"/>
      <c r="P377" s="5">
        <f t="shared" si="15"/>
        <v>271.69</v>
      </c>
    </row>
    <row r="378" spans="1:16" ht="60">
      <c r="A378" s="1">
        <v>2023</v>
      </c>
      <c r="B378" s="6">
        <v>45215</v>
      </c>
      <c r="C378" s="10" t="s">
        <v>401</v>
      </c>
      <c r="D378" s="4">
        <v>96.8</v>
      </c>
      <c r="E378" s="4"/>
      <c r="F378" s="4">
        <f t="shared" si="14"/>
        <v>6431.5</v>
      </c>
      <c r="G378" s="1"/>
      <c r="H378" s="1" t="s">
        <v>405</v>
      </c>
      <c r="I378" s="4">
        <v>11.3</v>
      </c>
      <c r="J378" s="1" t="s">
        <v>13</v>
      </c>
      <c r="K378" s="1">
        <v>85.5</v>
      </c>
      <c r="L378" s="1"/>
      <c r="M378" s="1"/>
      <c r="N378" s="1"/>
      <c r="O378" s="1"/>
      <c r="P378" s="5">
        <f t="shared" si="15"/>
        <v>0</v>
      </c>
    </row>
    <row r="379" spans="1:16" ht="30">
      <c r="A379" s="1">
        <v>2023</v>
      </c>
      <c r="B379" s="6">
        <v>45215</v>
      </c>
      <c r="C379" s="10" t="s">
        <v>402</v>
      </c>
      <c r="D379" s="4">
        <v>236.5</v>
      </c>
      <c r="E379" s="4"/>
      <c r="F379" s="4">
        <f t="shared" si="14"/>
        <v>6668</v>
      </c>
      <c r="G379" s="1"/>
      <c r="H379" s="1" t="s">
        <v>13</v>
      </c>
      <c r="I379" s="4">
        <v>236.5</v>
      </c>
      <c r="J379" s="1"/>
      <c r="K379" s="1"/>
      <c r="L379" s="1"/>
      <c r="M379" s="1"/>
      <c r="N379" s="1"/>
      <c r="O379" s="1"/>
      <c r="P379" s="5">
        <f t="shared" si="15"/>
        <v>0</v>
      </c>
    </row>
    <row r="380" spans="1:16" ht="45">
      <c r="A380" s="1">
        <v>2023</v>
      </c>
      <c r="B380" s="6">
        <v>45215</v>
      </c>
      <c r="C380" s="10" t="s">
        <v>403</v>
      </c>
      <c r="D380" s="4">
        <v>131.69999999999999</v>
      </c>
      <c r="E380" s="4"/>
      <c r="F380" s="4">
        <f t="shared" si="14"/>
        <v>6799.7</v>
      </c>
      <c r="G380" s="1"/>
      <c r="H380" s="1" t="s">
        <v>405</v>
      </c>
      <c r="I380" s="4">
        <v>22.6</v>
      </c>
      <c r="J380" s="1" t="s">
        <v>13</v>
      </c>
      <c r="K380" s="1">
        <v>109.1</v>
      </c>
      <c r="L380" s="1"/>
      <c r="M380" s="1"/>
      <c r="N380" s="1"/>
      <c r="O380" s="1"/>
      <c r="P380" s="5">
        <f t="shared" si="15"/>
        <v>0</v>
      </c>
    </row>
    <row r="381" spans="1:16">
      <c r="A381" s="1">
        <v>2023</v>
      </c>
      <c r="B381" s="6">
        <v>45215</v>
      </c>
      <c r="C381" s="10" t="s">
        <v>137</v>
      </c>
      <c r="D381" s="4"/>
      <c r="E381" s="4">
        <v>0.25</v>
      </c>
      <c r="F381" s="4">
        <f t="shared" ref="F381:F444" si="16">F380+D381-E381</f>
        <v>6799.45</v>
      </c>
      <c r="G381" s="1" t="s">
        <v>80</v>
      </c>
      <c r="H381" s="1"/>
      <c r="I381" s="4"/>
      <c r="J381" s="1"/>
      <c r="K381" s="1"/>
      <c r="L381" s="1"/>
      <c r="M381" s="1"/>
      <c r="N381" s="1"/>
      <c r="O381" s="1"/>
      <c r="P381" s="5">
        <f t="shared" ref="P381:P444" si="17">D381+E381-I381-K381-M381-O381</f>
        <v>0.25</v>
      </c>
    </row>
    <row r="382" spans="1:16" ht="60">
      <c r="A382" s="1">
        <v>2023</v>
      </c>
      <c r="B382" s="6">
        <v>45215</v>
      </c>
      <c r="C382" s="10" t="s">
        <v>404</v>
      </c>
      <c r="D382" s="4"/>
      <c r="E382" s="4">
        <v>1067.8</v>
      </c>
      <c r="F382" s="4">
        <f t="shared" si="16"/>
        <v>5731.65</v>
      </c>
      <c r="G382" s="1" t="s">
        <v>14</v>
      </c>
      <c r="H382" s="1"/>
      <c r="I382" s="4"/>
      <c r="J382" s="1"/>
      <c r="K382" s="1"/>
      <c r="L382" s="1"/>
      <c r="M382" s="1"/>
      <c r="N382" s="1"/>
      <c r="O382" s="1"/>
      <c r="P382" s="5">
        <f t="shared" si="17"/>
        <v>1067.8</v>
      </c>
    </row>
    <row r="383" spans="1:16" ht="60">
      <c r="A383" s="1">
        <v>2023</v>
      </c>
      <c r="B383" s="6">
        <v>45216</v>
      </c>
      <c r="C383" s="10" t="s">
        <v>406</v>
      </c>
      <c r="D383" s="4">
        <v>35.200000000000003</v>
      </c>
      <c r="E383" s="4"/>
      <c r="F383" s="4">
        <f t="shared" si="16"/>
        <v>5766.8499999999995</v>
      </c>
      <c r="G383" s="1"/>
      <c r="H383" s="1" t="s">
        <v>13</v>
      </c>
      <c r="I383" s="4">
        <v>35.200000000000003</v>
      </c>
      <c r="J383" s="1"/>
      <c r="K383" s="1"/>
      <c r="L383" s="1"/>
      <c r="M383" s="1"/>
      <c r="N383" s="1"/>
      <c r="O383" s="1"/>
      <c r="P383" s="5">
        <f t="shared" si="17"/>
        <v>0</v>
      </c>
    </row>
    <row r="384" spans="1:16" ht="60">
      <c r="A384" s="1">
        <v>2023</v>
      </c>
      <c r="B384" s="6">
        <v>45216</v>
      </c>
      <c r="C384" s="10" t="s">
        <v>407</v>
      </c>
      <c r="D384" s="4">
        <v>213.1</v>
      </c>
      <c r="E384" s="4"/>
      <c r="F384" s="4">
        <f t="shared" si="16"/>
        <v>5979.95</v>
      </c>
      <c r="G384" s="1"/>
      <c r="H384" s="1" t="s">
        <v>13</v>
      </c>
      <c r="I384" s="4">
        <v>213.1</v>
      </c>
      <c r="J384" s="1"/>
      <c r="K384" s="1"/>
      <c r="L384" s="1"/>
      <c r="M384" s="1"/>
      <c r="N384" s="1"/>
      <c r="O384" s="1"/>
      <c r="P384" s="5">
        <f t="shared" si="17"/>
        <v>0</v>
      </c>
    </row>
    <row r="385" spans="1:16" ht="45">
      <c r="A385" s="1">
        <v>2023</v>
      </c>
      <c r="B385" s="6">
        <v>45216</v>
      </c>
      <c r="C385" s="10" t="s">
        <v>408</v>
      </c>
      <c r="D385" s="4">
        <v>132.69999999999999</v>
      </c>
      <c r="E385" s="4"/>
      <c r="F385" s="4">
        <f t="shared" si="16"/>
        <v>6112.65</v>
      </c>
      <c r="G385" s="1"/>
      <c r="H385" s="1" t="s">
        <v>405</v>
      </c>
      <c r="I385" s="4">
        <v>22.6</v>
      </c>
      <c r="J385" s="1" t="s">
        <v>14</v>
      </c>
      <c r="K385" s="1">
        <f>75.26+34.84</f>
        <v>110.10000000000001</v>
      </c>
      <c r="L385" s="1"/>
      <c r="M385" s="1"/>
      <c r="N385" s="1"/>
      <c r="O385" s="1"/>
      <c r="P385" s="5">
        <f t="shared" si="17"/>
        <v>-1.4210854715202004E-14</v>
      </c>
    </row>
    <row r="386" spans="1:16" ht="60">
      <c r="A386" s="1">
        <v>2023</v>
      </c>
      <c r="B386" s="6">
        <v>45216</v>
      </c>
      <c r="C386" s="10" t="s">
        <v>409</v>
      </c>
      <c r="D386" s="4">
        <v>87.5</v>
      </c>
      <c r="E386" s="4"/>
      <c r="F386" s="4">
        <f t="shared" si="16"/>
        <v>6200.15</v>
      </c>
      <c r="G386" s="1"/>
      <c r="H386" s="1" t="s">
        <v>13</v>
      </c>
      <c r="I386" s="4">
        <v>87.5</v>
      </c>
      <c r="J386" s="1"/>
      <c r="K386" s="1"/>
      <c r="L386" s="1"/>
      <c r="M386" s="1"/>
      <c r="N386" s="1"/>
      <c r="O386" s="1"/>
      <c r="P386" s="5">
        <f t="shared" si="17"/>
        <v>0</v>
      </c>
    </row>
    <row r="387" spans="1:16" ht="60">
      <c r="A387" s="1">
        <v>2023</v>
      </c>
      <c r="B387" s="6">
        <v>45216</v>
      </c>
      <c r="C387" s="10" t="s">
        <v>410</v>
      </c>
      <c r="D387" s="4">
        <v>213.4</v>
      </c>
      <c r="E387" s="4"/>
      <c r="F387" s="4">
        <f t="shared" si="16"/>
        <v>6413.5499999999993</v>
      </c>
      <c r="G387" s="1"/>
      <c r="H387" s="1" t="s">
        <v>13</v>
      </c>
      <c r="I387" s="4">
        <v>213.4</v>
      </c>
      <c r="J387" s="1"/>
      <c r="K387" s="1"/>
      <c r="L387" s="1"/>
      <c r="M387" s="1"/>
      <c r="N387" s="1"/>
      <c r="O387" s="1"/>
      <c r="P387" s="5">
        <f t="shared" si="17"/>
        <v>0</v>
      </c>
    </row>
    <row r="388" spans="1:16" ht="60">
      <c r="A388" s="1">
        <v>2023</v>
      </c>
      <c r="B388" s="6">
        <v>45216</v>
      </c>
      <c r="C388" s="10" t="s">
        <v>411</v>
      </c>
      <c r="D388" s="4">
        <v>140</v>
      </c>
      <c r="E388" s="4"/>
      <c r="F388" s="4">
        <f t="shared" si="16"/>
        <v>6553.5499999999993</v>
      </c>
      <c r="G388" s="1"/>
      <c r="H388" s="1" t="s">
        <v>14</v>
      </c>
      <c r="I388" s="4">
        <v>48.4</v>
      </c>
      <c r="J388" s="1" t="s">
        <v>13</v>
      </c>
      <c r="K388" s="1">
        <v>91.2</v>
      </c>
      <c r="L388" s="1"/>
      <c r="M388" s="1"/>
      <c r="N388" s="1"/>
      <c r="O388" s="1"/>
      <c r="P388" s="5">
        <f t="shared" si="17"/>
        <v>0.39999999999999147</v>
      </c>
    </row>
    <row r="389" spans="1:16" ht="60">
      <c r="A389" s="1">
        <v>2023</v>
      </c>
      <c r="B389" s="6">
        <v>45216</v>
      </c>
      <c r="C389" s="10" t="s">
        <v>412</v>
      </c>
      <c r="D389" s="4">
        <v>11.3</v>
      </c>
      <c r="E389" s="4"/>
      <c r="F389" s="4">
        <f t="shared" si="16"/>
        <v>6564.8499999999995</v>
      </c>
      <c r="G389" s="1"/>
      <c r="H389" s="1" t="s">
        <v>405</v>
      </c>
      <c r="I389" s="4">
        <v>11.3</v>
      </c>
      <c r="J389" s="1"/>
      <c r="K389" s="1"/>
      <c r="L389" s="1"/>
      <c r="M389" s="1"/>
      <c r="N389" s="1"/>
      <c r="O389" s="1"/>
      <c r="P389" s="5">
        <f t="shared" si="17"/>
        <v>0</v>
      </c>
    </row>
    <row r="390" spans="1:16" ht="60">
      <c r="A390" s="1">
        <v>2023</v>
      </c>
      <c r="B390" s="6">
        <v>45216</v>
      </c>
      <c r="C390" s="10" t="s">
        <v>413</v>
      </c>
      <c r="D390" s="4">
        <v>670</v>
      </c>
      <c r="E390" s="4"/>
      <c r="F390" s="4">
        <f t="shared" si="16"/>
        <v>7234.8499999999995</v>
      </c>
      <c r="G390" s="1"/>
      <c r="H390" s="1" t="s">
        <v>13</v>
      </c>
      <c r="I390" s="4">
        <v>670</v>
      </c>
      <c r="J390" s="1"/>
      <c r="K390" s="1"/>
      <c r="L390" s="1"/>
      <c r="M390" s="1"/>
      <c r="N390" s="1"/>
      <c r="O390" s="1"/>
      <c r="P390" s="5">
        <f t="shared" si="17"/>
        <v>0</v>
      </c>
    </row>
    <row r="391" spans="1:16" ht="60">
      <c r="A391" s="1">
        <v>2023</v>
      </c>
      <c r="B391" s="6">
        <v>45216</v>
      </c>
      <c r="C391" s="10" t="s">
        <v>414</v>
      </c>
      <c r="D391" s="4">
        <v>35</v>
      </c>
      <c r="E391" s="4"/>
      <c r="F391" s="4">
        <f t="shared" si="16"/>
        <v>7269.8499999999995</v>
      </c>
      <c r="G391" s="1"/>
      <c r="H391" s="1" t="s">
        <v>13</v>
      </c>
      <c r="I391" s="4">
        <v>35</v>
      </c>
      <c r="J391" s="1"/>
      <c r="K391" s="1"/>
      <c r="L391" s="1"/>
      <c r="M391" s="1"/>
      <c r="N391" s="1"/>
      <c r="O391" s="1"/>
      <c r="P391" s="5">
        <f t="shared" si="17"/>
        <v>0</v>
      </c>
    </row>
    <row r="392" spans="1:16" ht="60">
      <c r="A392" s="1">
        <v>2023</v>
      </c>
      <c r="B392" s="6">
        <v>45216</v>
      </c>
      <c r="C392" s="10" t="s">
        <v>415</v>
      </c>
      <c r="D392" s="4">
        <v>370.2</v>
      </c>
      <c r="E392" s="4"/>
      <c r="F392" s="4">
        <f t="shared" si="16"/>
        <v>7640.0499999999993</v>
      </c>
      <c r="G392" s="1"/>
      <c r="H392" s="1" t="s">
        <v>13</v>
      </c>
      <c r="I392" s="4">
        <v>370.2</v>
      </c>
      <c r="J392" s="1"/>
      <c r="K392" s="1"/>
      <c r="L392" s="1"/>
      <c r="M392" s="1"/>
      <c r="N392" s="1"/>
      <c r="O392" s="1"/>
      <c r="P392" s="5">
        <f t="shared" si="17"/>
        <v>0</v>
      </c>
    </row>
    <row r="393" spans="1:16" ht="60">
      <c r="A393" s="1">
        <v>2023</v>
      </c>
      <c r="B393" s="6">
        <v>45216</v>
      </c>
      <c r="C393" s="10" t="s">
        <v>416</v>
      </c>
      <c r="D393" s="4">
        <v>305.89999999999998</v>
      </c>
      <c r="E393" s="4"/>
      <c r="F393" s="4">
        <f t="shared" si="16"/>
        <v>7945.9499999999989</v>
      </c>
      <c r="G393" s="1"/>
      <c r="H393" s="1" t="s">
        <v>13</v>
      </c>
      <c r="I393" s="4">
        <v>305.89999999999998</v>
      </c>
      <c r="J393" s="1"/>
      <c r="K393" s="1"/>
      <c r="L393" s="1"/>
      <c r="M393" s="1"/>
      <c r="N393" s="1"/>
      <c r="O393" s="1"/>
      <c r="P393" s="5">
        <f t="shared" si="17"/>
        <v>0</v>
      </c>
    </row>
    <row r="394" spans="1:16" ht="60">
      <c r="A394" s="1">
        <v>2023</v>
      </c>
      <c r="B394" s="6">
        <v>45216</v>
      </c>
      <c r="C394" s="10" t="s">
        <v>417</v>
      </c>
      <c r="D394" s="4">
        <v>271</v>
      </c>
      <c r="E394" s="4"/>
      <c r="F394" s="4">
        <f t="shared" si="16"/>
        <v>8216.9499999999989</v>
      </c>
      <c r="G394" s="1"/>
      <c r="H394" s="1" t="s">
        <v>13</v>
      </c>
      <c r="I394" s="4">
        <v>271</v>
      </c>
      <c r="J394" s="1"/>
      <c r="K394" s="1"/>
      <c r="L394" s="1"/>
      <c r="M394" s="1"/>
      <c r="N394" s="1"/>
      <c r="O394" s="1"/>
      <c r="P394" s="5">
        <f t="shared" si="17"/>
        <v>0</v>
      </c>
    </row>
    <row r="395" spans="1:16" ht="60">
      <c r="A395" s="1">
        <v>2023</v>
      </c>
      <c r="B395" s="6">
        <v>45216</v>
      </c>
      <c r="C395" s="10" t="s">
        <v>418</v>
      </c>
      <c r="D395" s="4">
        <v>88.2</v>
      </c>
      <c r="E395" s="4"/>
      <c r="F395" s="4">
        <f t="shared" si="16"/>
        <v>8305.15</v>
      </c>
      <c r="G395" s="1"/>
      <c r="H395" s="1" t="s">
        <v>13</v>
      </c>
      <c r="I395" s="4">
        <v>88.2</v>
      </c>
      <c r="J395" s="1"/>
      <c r="K395" s="1"/>
      <c r="L395" s="1"/>
      <c r="M395" s="1"/>
      <c r="N395" s="1"/>
      <c r="O395" s="1"/>
      <c r="P395" s="5">
        <f t="shared" si="17"/>
        <v>0</v>
      </c>
    </row>
    <row r="396" spans="1:16" ht="60">
      <c r="A396" s="1">
        <v>2023</v>
      </c>
      <c r="B396" s="6">
        <v>45216</v>
      </c>
      <c r="C396" s="10" t="s">
        <v>419</v>
      </c>
      <c r="D396" s="4">
        <v>261.39999999999998</v>
      </c>
      <c r="E396" s="4"/>
      <c r="F396" s="4">
        <f t="shared" si="16"/>
        <v>8566.5499999999993</v>
      </c>
      <c r="G396" s="1"/>
      <c r="H396" s="1" t="s">
        <v>13</v>
      </c>
      <c r="I396" s="4">
        <v>261.39999999999998</v>
      </c>
      <c r="J396" s="1"/>
      <c r="K396" s="1"/>
      <c r="L396" s="1"/>
      <c r="M396" s="1"/>
      <c r="N396" s="1"/>
      <c r="O396" s="1"/>
      <c r="P396" s="5">
        <f t="shared" si="17"/>
        <v>0</v>
      </c>
    </row>
    <row r="397" spans="1:16" ht="60">
      <c r="A397" s="1">
        <v>2023</v>
      </c>
      <c r="B397" s="6">
        <v>45216</v>
      </c>
      <c r="C397" s="10" t="s">
        <v>420</v>
      </c>
      <c r="D397" s="4">
        <v>60.5</v>
      </c>
      <c r="E397" s="4"/>
      <c r="F397" s="4">
        <f t="shared" si="16"/>
        <v>8627.0499999999993</v>
      </c>
      <c r="G397" s="1"/>
      <c r="H397" s="1" t="s">
        <v>13</v>
      </c>
      <c r="I397" s="4">
        <v>60.5</v>
      </c>
      <c r="J397" s="1"/>
      <c r="K397" s="1"/>
      <c r="L397" s="1"/>
      <c r="M397" s="1"/>
      <c r="N397" s="1"/>
      <c r="O397" s="1"/>
      <c r="P397" s="5">
        <f t="shared" si="17"/>
        <v>0</v>
      </c>
    </row>
    <row r="398" spans="1:16" ht="60">
      <c r="A398" s="1">
        <v>2023</v>
      </c>
      <c r="B398" s="6">
        <v>45216</v>
      </c>
      <c r="C398" s="10" t="s">
        <v>421</v>
      </c>
      <c r="D398" s="4">
        <v>34.5</v>
      </c>
      <c r="E398" s="4"/>
      <c r="F398" s="4">
        <f t="shared" si="16"/>
        <v>8661.5499999999993</v>
      </c>
      <c r="G398" s="1"/>
      <c r="H398" s="1" t="s">
        <v>13</v>
      </c>
      <c r="I398" s="4">
        <v>34.5</v>
      </c>
      <c r="J398" s="1"/>
      <c r="K398" s="1"/>
      <c r="L398" s="1"/>
      <c r="M398" s="1"/>
      <c r="N398" s="1"/>
      <c r="O398" s="1"/>
      <c r="P398" s="5">
        <f t="shared" si="17"/>
        <v>0</v>
      </c>
    </row>
    <row r="399" spans="1:16" ht="60">
      <c r="A399" s="1">
        <v>2023</v>
      </c>
      <c r="B399" s="6">
        <v>45216</v>
      </c>
      <c r="C399" s="10" t="s">
        <v>422</v>
      </c>
      <c r="D399" s="4">
        <v>250</v>
      </c>
      <c r="E399" s="4"/>
      <c r="F399" s="4">
        <f t="shared" si="16"/>
        <v>8911.5499999999993</v>
      </c>
      <c r="G399" s="1"/>
      <c r="H399" s="1" t="s">
        <v>13</v>
      </c>
      <c r="I399" s="4">
        <v>250</v>
      </c>
      <c r="J399" s="1"/>
      <c r="K399" s="1"/>
      <c r="L399" s="1"/>
      <c r="M399" s="1"/>
      <c r="N399" s="1"/>
      <c r="O399" s="1"/>
      <c r="P399" s="5">
        <f t="shared" si="17"/>
        <v>0</v>
      </c>
    </row>
    <row r="400" spans="1:16" ht="60">
      <c r="A400" s="1">
        <v>2023</v>
      </c>
      <c r="B400" s="6">
        <v>45218</v>
      </c>
      <c r="C400" s="10" t="s">
        <v>423</v>
      </c>
      <c r="D400" s="4">
        <v>18.3</v>
      </c>
      <c r="E400" s="4"/>
      <c r="F400" s="4">
        <f t="shared" si="16"/>
        <v>8929.8499999999985</v>
      </c>
      <c r="G400" s="1"/>
      <c r="H400" s="1" t="s">
        <v>13</v>
      </c>
      <c r="I400" s="4">
        <v>18.3</v>
      </c>
      <c r="J400" s="1"/>
      <c r="K400" s="1"/>
      <c r="L400" s="1"/>
      <c r="M400" s="1"/>
      <c r="N400" s="1"/>
      <c r="O400" s="1"/>
      <c r="P400" s="5">
        <f t="shared" si="17"/>
        <v>0</v>
      </c>
    </row>
    <row r="401" spans="1:16" ht="60">
      <c r="A401" s="1">
        <v>2023</v>
      </c>
      <c r="B401" s="6">
        <v>45218</v>
      </c>
      <c r="C401" s="10" t="s">
        <v>424</v>
      </c>
      <c r="D401" s="4">
        <v>66</v>
      </c>
      <c r="E401" s="4"/>
      <c r="F401" s="4">
        <f t="shared" si="16"/>
        <v>8995.8499999999985</v>
      </c>
      <c r="G401" s="1"/>
      <c r="H401" s="1" t="s">
        <v>13</v>
      </c>
      <c r="I401" s="4">
        <v>66</v>
      </c>
      <c r="J401" s="1"/>
      <c r="K401" s="1"/>
      <c r="L401" s="1"/>
      <c r="M401" s="1"/>
      <c r="N401" s="1"/>
      <c r="O401" s="1"/>
      <c r="P401" s="5">
        <f t="shared" si="17"/>
        <v>0</v>
      </c>
    </row>
    <row r="402" spans="1:16" ht="60">
      <c r="A402" s="1">
        <v>2023</v>
      </c>
      <c r="B402" s="6">
        <v>45218</v>
      </c>
      <c r="C402" s="10" t="s">
        <v>425</v>
      </c>
      <c r="D402" s="4">
        <v>42.2</v>
      </c>
      <c r="E402" s="4"/>
      <c r="F402" s="4">
        <f t="shared" si="16"/>
        <v>9038.0499999999993</v>
      </c>
      <c r="G402" s="1"/>
      <c r="H402" s="1" t="s">
        <v>13</v>
      </c>
      <c r="I402" s="4">
        <v>42.2</v>
      </c>
      <c r="J402" s="1"/>
      <c r="K402" s="1"/>
      <c r="L402" s="1"/>
      <c r="M402" s="1"/>
      <c r="N402" s="1"/>
      <c r="O402" s="1"/>
      <c r="P402" s="5">
        <f t="shared" si="17"/>
        <v>0</v>
      </c>
    </row>
    <row r="403" spans="1:16" ht="60">
      <c r="A403" s="1">
        <v>2023</v>
      </c>
      <c r="B403" s="6">
        <v>45218</v>
      </c>
      <c r="C403" s="10" t="s">
        <v>426</v>
      </c>
      <c r="D403" s="4">
        <v>67.400000000000006</v>
      </c>
      <c r="E403" s="4"/>
      <c r="F403" s="4">
        <f t="shared" si="16"/>
        <v>9105.4499999999989</v>
      </c>
      <c r="G403" s="1"/>
      <c r="H403" s="1" t="s">
        <v>13</v>
      </c>
      <c r="I403" s="4">
        <v>67.400000000000006</v>
      </c>
      <c r="J403" s="1"/>
      <c r="K403" s="1"/>
      <c r="L403" s="1"/>
      <c r="M403" s="1"/>
      <c r="N403" s="1"/>
      <c r="O403" s="1"/>
      <c r="P403" s="5">
        <f t="shared" si="17"/>
        <v>0</v>
      </c>
    </row>
    <row r="404" spans="1:16" ht="60">
      <c r="A404" s="1">
        <v>2023</v>
      </c>
      <c r="B404" s="6">
        <v>45218</v>
      </c>
      <c r="C404" s="10" t="s">
        <v>427</v>
      </c>
      <c r="D404" s="4">
        <v>89.2</v>
      </c>
      <c r="E404" s="4"/>
      <c r="F404" s="4">
        <f t="shared" si="16"/>
        <v>9194.65</v>
      </c>
      <c r="G404" s="1"/>
      <c r="H404" s="1" t="s">
        <v>13</v>
      </c>
      <c r="I404" s="4">
        <v>89.2</v>
      </c>
      <c r="J404" s="1"/>
      <c r="K404" s="1"/>
      <c r="L404" s="1"/>
      <c r="M404" s="1"/>
      <c r="N404" s="1"/>
      <c r="O404" s="1"/>
      <c r="P404" s="5">
        <f t="shared" si="17"/>
        <v>0</v>
      </c>
    </row>
    <row r="405" spans="1:16" ht="60">
      <c r="A405" s="1">
        <v>2023</v>
      </c>
      <c r="B405" s="6">
        <v>45218</v>
      </c>
      <c r="C405" s="10" t="s">
        <v>428</v>
      </c>
      <c r="D405" s="4">
        <v>130</v>
      </c>
      <c r="E405" s="4"/>
      <c r="F405" s="4">
        <f t="shared" si="16"/>
        <v>9324.65</v>
      </c>
      <c r="G405" s="1"/>
      <c r="H405" s="1" t="s">
        <v>13</v>
      </c>
      <c r="I405" s="4">
        <v>130</v>
      </c>
      <c r="J405" s="1"/>
      <c r="K405" s="1"/>
      <c r="L405" s="1"/>
      <c r="M405" s="1"/>
      <c r="N405" s="1"/>
      <c r="O405" s="1"/>
      <c r="P405" s="5">
        <f t="shared" si="17"/>
        <v>0</v>
      </c>
    </row>
    <row r="406" spans="1:16" ht="60">
      <c r="A406" s="1">
        <v>2023</v>
      </c>
      <c r="B406" s="6">
        <v>45218</v>
      </c>
      <c r="C406" s="10" t="s">
        <v>429</v>
      </c>
      <c r="D406" s="4">
        <v>62</v>
      </c>
      <c r="E406" s="4"/>
      <c r="F406" s="4">
        <f t="shared" si="16"/>
        <v>9386.65</v>
      </c>
      <c r="G406" s="1"/>
      <c r="H406" s="1" t="s">
        <v>13</v>
      </c>
      <c r="I406" s="4">
        <v>50.7</v>
      </c>
      <c r="J406" s="1" t="s">
        <v>405</v>
      </c>
      <c r="K406" s="1">
        <v>11.3</v>
      </c>
      <c r="L406" s="1"/>
      <c r="M406" s="1"/>
      <c r="N406" s="1"/>
      <c r="O406" s="1"/>
      <c r="P406" s="5">
        <f t="shared" si="17"/>
        <v>-3.5527136788005009E-15</v>
      </c>
    </row>
    <row r="407" spans="1:16">
      <c r="A407" s="1">
        <v>2023</v>
      </c>
      <c r="B407" s="6">
        <v>45218</v>
      </c>
      <c r="C407" s="10" t="s">
        <v>137</v>
      </c>
      <c r="D407" s="4"/>
      <c r="E407" s="4">
        <v>0.25</v>
      </c>
      <c r="F407" s="4">
        <f t="shared" si="16"/>
        <v>9386.4</v>
      </c>
      <c r="G407" s="1" t="s">
        <v>80</v>
      </c>
      <c r="H407" s="1"/>
      <c r="I407" s="4"/>
      <c r="J407" s="1"/>
      <c r="K407" s="1"/>
      <c r="L407" s="1"/>
      <c r="M407" s="1"/>
      <c r="N407" s="1"/>
      <c r="O407" s="1"/>
      <c r="P407" s="5">
        <f t="shared" si="17"/>
        <v>0.25</v>
      </c>
    </row>
    <row r="408" spans="1:16" ht="60">
      <c r="A408" s="1">
        <v>2023</v>
      </c>
      <c r="B408" s="6">
        <v>45218</v>
      </c>
      <c r="C408" s="10" t="s">
        <v>430</v>
      </c>
      <c r="D408" s="4"/>
      <c r="E408" s="4">
        <v>418</v>
      </c>
      <c r="F408" s="4">
        <f t="shared" si="16"/>
        <v>8968.4</v>
      </c>
      <c r="G408" s="1" t="s">
        <v>17</v>
      </c>
      <c r="H408" s="1"/>
      <c r="I408" s="4"/>
      <c r="J408" s="1"/>
      <c r="K408" s="1"/>
      <c r="L408" s="1"/>
      <c r="M408" s="1"/>
      <c r="N408" s="1"/>
      <c r="O408" s="1"/>
      <c r="P408" s="5">
        <f t="shared" si="17"/>
        <v>418</v>
      </c>
    </row>
    <row r="409" spans="1:16">
      <c r="A409" s="1">
        <v>2023</v>
      </c>
      <c r="B409" s="6">
        <v>45218</v>
      </c>
      <c r="C409" s="10" t="s">
        <v>137</v>
      </c>
      <c r="D409" s="4"/>
      <c r="E409" s="4">
        <v>0.25</v>
      </c>
      <c r="F409" s="4">
        <f t="shared" si="16"/>
        <v>8968.15</v>
      </c>
      <c r="G409" s="1" t="s">
        <v>80</v>
      </c>
      <c r="H409" s="1"/>
      <c r="I409" s="4"/>
      <c r="J409" s="1"/>
      <c r="K409" s="1"/>
      <c r="L409" s="1"/>
      <c r="M409" s="1"/>
      <c r="N409" s="1"/>
      <c r="O409" s="1"/>
      <c r="P409" s="5">
        <f t="shared" si="17"/>
        <v>0.25</v>
      </c>
    </row>
    <row r="410" spans="1:16" ht="60">
      <c r="A410" s="1">
        <v>2023</v>
      </c>
      <c r="B410" s="6">
        <v>45218</v>
      </c>
      <c r="C410" s="10" t="s">
        <v>431</v>
      </c>
      <c r="D410" s="4"/>
      <c r="E410" s="4">
        <v>476.77</v>
      </c>
      <c r="F410" s="4">
        <f t="shared" si="16"/>
        <v>8491.3799999999992</v>
      </c>
      <c r="G410" s="1" t="s">
        <v>30</v>
      </c>
      <c r="H410" s="1"/>
      <c r="I410" s="4"/>
      <c r="J410" s="1"/>
      <c r="K410" s="1"/>
      <c r="L410" s="1"/>
      <c r="M410" s="1"/>
      <c r="N410" s="1"/>
      <c r="O410" s="1"/>
      <c r="P410" s="5">
        <f t="shared" si="17"/>
        <v>476.77</v>
      </c>
    </row>
    <row r="411" spans="1:16" ht="60">
      <c r="A411" s="1">
        <v>2023</v>
      </c>
      <c r="B411" s="6">
        <v>45219</v>
      </c>
      <c r="C411" s="10" t="s">
        <v>432</v>
      </c>
      <c r="D411" s="4">
        <v>86</v>
      </c>
      <c r="E411" s="4"/>
      <c r="F411" s="4">
        <f t="shared" si="16"/>
        <v>8577.3799999999992</v>
      </c>
      <c r="G411" s="1"/>
      <c r="H411" s="1" t="s">
        <v>14</v>
      </c>
      <c r="I411" s="4">
        <v>86</v>
      </c>
      <c r="J411" s="1"/>
      <c r="K411" s="1"/>
      <c r="L411" s="1"/>
      <c r="M411" s="1"/>
      <c r="N411" s="1"/>
      <c r="O411" s="1"/>
      <c r="P411" s="5">
        <f t="shared" si="17"/>
        <v>0</v>
      </c>
    </row>
    <row r="412" spans="1:16" ht="75">
      <c r="A412" s="1">
        <v>2023</v>
      </c>
      <c r="B412" s="6">
        <v>45222</v>
      </c>
      <c r="C412" s="10" t="s">
        <v>433</v>
      </c>
      <c r="D412" s="4">
        <v>86.3</v>
      </c>
      <c r="E412" s="4"/>
      <c r="F412" s="4">
        <f t="shared" si="16"/>
        <v>8663.6799999999985</v>
      </c>
      <c r="G412" s="1"/>
      <c r="H412" s="1" t="s">
        <v>13</v>
      </c>
      <c r="I412" s="4">
        <v>86.3</v>
      </c>
      <c r="J412" s="1"/>
      <c r="K412" s="1"/>
      <c r="L412" s="1"/>
      <c r="M412" s="1"/>
      <c r="N412" s="1"/>
      <c r="O412" s="1"/>
      <c r="P412" s="5">
        <f t="shared" si="17"/>
        <v>0</v>
      </c>
    </row>
    <row r="413" spans="1:16" ht="60">
      <c r="A413" s="1">
        <v>2023</v>
      </c>
      <c r="B413" s="6">
        <v>45223</v>
      </c>
      <c r="C413" s="10" t="s">
        <v>434</v>
      </c>
      <c r="D413" s="4">
        <v>33.299999999999997</v>
      </c>
      <c r="E413" s="4"/>
      <c r="F413" s="4">
        <f t="shared" si="16"/>
        <v>8696.9799999999977</v>
      </c>
      <c r="G413" s="1"/>
      <c r="H413" s="1" t="s">
        <v>13</v>
      </c>
      <c r="I413" s="4">
        <v>33.299999999999997</v>
      </c>
      <c r="J413" s="1"/>
      <c r="K413" s="1"/>
      <c r="L413" s="1"/>
      <c r="M413" s="1"/>
      <c r="N413" s="1"/>
      <c r="O413" s="1"/>
      <c r="P413" s="5">
        <f t="shared" si="17"/>
        <v>0</v>
      </c>
    </row>
    <row r="414" spans="1:16" ht="60">
      <c r="A414" s="1">
        <v>2023</v>
      </c>
      <c r="B414" s="6">
        <v>45223</v>
      </c>
      <c r="C414" s="10" t="s">
        <v>435</v>
      </c>
      <c r="D414" s="4">
        <v>1269.5999999999999</v>
      </c>
      <c r="E414" s="4"/>
      <c r="F414" s="4">
        <f t="shared" si="16"/>
        <v>9966.5799999999981</v>
      </c>
      <c r="G414" s="1"/>
      <c r="H414" s="1" t="s">
        <v>13</v>
      </c>
      <c r="I414" s="4">
        <v>1269.5999999999999</v>
      </c>
      <c r="J414" s="1"/>
      <c r="K414" s="1"/>
      <c r="L414" s="1"/>
      <c r="M414" s="1"/>
      <c r="N414" s="1"/>
      <c r="O414" s="1"/>
      <c r="P414" s="5">
        <f t="shared" si="17"/>
        <v>0</v>
      </c>
    </row>
    <row r="415" spans="1:16" ht="60">
      <c r="A415" s="1">
        <v>2023</v>
      </c>
      <c r="B415" s="6">
        <v>45223</v>
      </c>
      <c r="C415" s="10" t="s">
        <v>436</v>
      </c>
      <c r="D415" s="4">
        <v>34.200000000000003</v>
      </c>
      <c r="E415" s="4"/>
      <c r="F415" s="4">
        <f t="shared" si="16"/>
        <v>10000.779999999999</v>
      </c>
      <c r="G415" s="1"/>
      <c r="H415" s="1" t="s">
        <v>13</v>
      </c>
      <c r="I415" s="4">
        <v>34.200000000000003</v>
      </c>
      <c r="J415" s="1"/>
      <c r="K415" s="1"/>
      <c r="L415" s="1"/>
      <c r="M415" s="1"/>
      <c r="N415" s="1"/>
      <c r="O415" s="1"/>
      <c r="P415" s="5">
        <f t="shared" si="17"/>
        <v>0</v>
      </c>
    </row>
    <row r="416" spans="1:16" ht="60">
      <c r="A416" s="1">
        <v>2023</v>
      </c>
      <c r="B416" s="6">
        <v>45223</v>
      </c>
      <c r="C416" s="10" t="s">
        <v>437</v>
      </c>
      <c r="D416" s="4">
        <v>53</v>
      </c>
      <c r="E416" s="4"/>
      <c r="F416" s="4">
        <f t="shared" si="16"/>
        <v>10053.779999999999</v>
      </c>
      <c r="G416" s="1"/>
      <c r="H416" s="1" t="s">
        <v>13</v>
      </c>
      <c r="I416" s="4">
        <v>53</v>
      </c>
      <c r="J416" s="1"/>
      <c r="K416" s="1"/>
      <c r="L416" s="1"/>
      <c r="M416" s="1"/>
      <c r="N416" s="1"/>
      <c r="O416" s="1"/>
      <c r="P416" s="5">
        <f t="shared" si="17"/>
        <v>0</v>
      </c>
    </row>
    <row r="417" spans="1:16" ht="60">
      <c r="A417" s="1">
        <v>2023</v>
      </c>
      <c r="B417" s="6">
        <v>45223</v>
      </c>
      <c r="C417" s="10" t="s">
        <v>438</v>
      </c>
      <c r="D417" s="4">
        <v>70.099999999999994</v>
      </c>
      <c r="E417" s="4"/>
      <c r="F417" s="4">
        <f t="shared" si="16"/>
        <v>10123.879999999999</v>
      </c>
      <c r="G417" s="1"/>
      <c r="H417" s="1" t="s">
        <v>13</v>
      </c>
      <c r="I417" s="4">
        <v>70.099999999999994</v>
      </c>
      <c r="J417" s="1"/>
      <c r="K417" s="1"/>
      <c r="L417" s="1"/>
      <c r="M417" s="1"/>
      <c r="N417" s="1"/>
      <c r="O417" s="1"/>
      <c r="P417" s="5">
        <f t="shared" si="17"/>
        <v>0</v>
      </c>
    </row>
    <row r="418" spans="1:16" ht="60">
      <c r="A418" s="1">
        <v>2023</v>
      </c>
      <c r="B418" s="6">
        <v>45223</v>
      </c>
      <c r="C418" s="10" t="s">
        <v>439</v>
      </c>
      <c r="D418" s="4">
        <v>338.7</v>
      </c>
      <c r="E418" s="4"/>
      <c r="F418" s="4">
        <f t="shared" si="16"/>
        <v>10462.58</v>
      </c>
      <c r="G418" s="1"/>
      <c r="H418" s="1" t="s">
        <v>13</v>
      </c>
      <c r="I418" s="4">
        <v>338.7</v>
      </c>
      <c r="J418" s="1"/>
      <c r="K418" s="1"/>
      <c r="L418" s="1"/>
      <c r="M418" s="1"/>
      <c r="N418" s="1"/>
      <c r="O418" s="1"/>
      <c r="P418" s="5">
        <f t="shared" si="17"/>
        <v>0</v>
      </c>
    </row>
    <row r="419" spans="1:16" ht="60">
      <c r="A419" s="1">
        <v>2023</v>
      </c>
      <c r="B419" s="6">
        <v>45224</v>
      </c>
      <c r="C419" s="10" t="s">
        <v>440</v>
      </c>
      <c r="D419" s="4">
        <v>50</v>
      </c>
      <c r="E419" s="4"/>
      <c r="F419" s="4">
        <f t="shared" si="16"/>
        <v>10512.58</v>
      </c>
      <c r="G419" s="1"/>
      <c r="H419" s="1" t="s">
        <v>13</v>
      </c>
      <c r="I419" s="4">
        <v>50</v>
      </c>
      <c r="J419" s="1"/>
      <c r="K419" s="1"/>
      <c r="L419" s="1"/>
      <c r="M419" s="1"/>
      <c r="N419" s="1"/>
      <c r="O419" s="1"/>
      <c r="P419" s="5">
        <f t="shared" si="17"/>
        <v>0</v>
      </c>
    </row>
    <row r="420" spans="1:16" ht="60">
      <c r="A420" s="1">
        <v>2023</v>
      </c>
      <c r="B420" s="6">
        <v>45230</v>
      </c>
      <c r="C420" s="10" t="s">
        <v>441</v>
      </c>
      <c r="D420" s="4"/>
      <c r="E420" s="4">
        <v>79.099999999999994</v>
      </c>
      <c r="F420" s="4">
        <f t="shared" si="16"/>
        <v>10433.48</v>
      </c>
      <c r="G420" s="1" t="s">
        <v>405</v>
      </c>
      <c r="H420" s="1"/>
      <c r="I420" s="4"/>
      <c r="J420" s="1"/>
      <c r="K420" s="1"/>
      <c r="L420" s="1"/>
      <c r="M420" s="1"/>
      <c r="N420" s="1"/>
      <c r="O420" s="1"/>
      <c r="P420" s="5">
        <f t="shared" si="17"/>
        <v>79.099999999999994</v>
      </c>
    </row>
    <row r="421" spans="1:16">
      <c r="A421" s="1">
        <v>2023</v>
      </c>
      <c r="B421" s="6">
        <v>45230</v>
      </c>
      <c r="C421" s="10" t="s">
        <v>137</v>
      </c>
      <c r="D421" s="4"/>
      <c r="E421" s="4">
        <v>0.25</v>
      </c>
      <c r="F421" s="4">
        <f t="shared" si="16"/>
        <v>10433.23</v>
      </c>
      <c r="G421" s="1" t="s">
        <v>80</v>
      </c>
      <c r="H421" s="1"/>
      <c r="I421" s="4"/>
      <c r="J421" s="1"/>
      <c r="K421" s="1"/>
      <c r="L421" s="1"/>
      <c r="M421" s="1"/>
      <c r="N421" s="1"/>
      <c r="O421" s="1"/>
      <c r="P421" s="5">
        <f t="shared" si="17"/>
        <v>0.25</v>
      </c>
    </row>
    <row r="422" spans="1:16" ht="60">
      <c r="A422" s="1">
        <v>2023</v>
      </c>
      <c r="B422" s="6">
        <v>45230</v>
      </c>
      <c r="C422" s="10" t="s">
        <v>442</v>
      </c>
      <c r="D422" s="4">
        <v>142.80000000000001</v>
      </c>
      <c r="E422" s="4"/>
      <c r="F422" s="4">
        <f t="shared" si="16"/>
        <v>10576.029999999999</v>
      </c>
      <c r="G422" s="1"/>
      <c r="H422" s="1" t="s">
        <v>13</v>
      </c>
      <c r="I422" s="4">
        <v>142.80000000000001</v>
      </c>
      <c r="J422" s="1"/>
      <c r="K422" s="1"/>
      <c r="L422" s="1"/>
      <c r="M422" s="1"/>
      <c r="N422" s="1"/>
      <c r="O422" s="1"/>
      <c r="P422" s="5">
        <f t="shared" si="17"/>
        <v>0</v>
      </c>
    </row>
    <row r="423" spans="1:16">
      <c r="A423" s="1">
        <v>2023</v>
      </c>
      <c r="B423" s="6">
        <v>45232</v>
      </c>
      <c r="C423" s="10" t="s">
        <v>137</v>
      </c>
      <c r="D423" s="4"/>
      <c r="E423" s="4">
        <v>0.25</v>
      </c>
      <c r="F423" s="4">
        <f t="shared" si="16"/>
        <v>10575.779999999999</v>
      </c>
      <c r="G423" s="1" t="s">
        <v>80</v>
      </c>
      <c r="H423" s="1"/>
      <c r="I423" s="4"/>
      <c r="J423" s="1"/>
      <c r="K423" s="1"/>
      <c r="L423" s="1"/>
      <c r="M423" s="1"/>
      <c r="N423" s="1"/>
      <c r="O423" s="1"/>
      <c r="P423" s="5">
        <f t="shared" si="17"/>
        <v>0.25</v>
      </c>
    </row>
    <row r="424" spans="1:16" ht="60">
      <c r="A424" s="1">
        <v>2023</v>
      </c>
      <c r="B424" s="6">
        <v>45232</v>
      </c>
      <c r="C424" s="10" t="s">
        <v>443</v>
      </c>
      <c r="D424" s="4"/>
      <c r="E424" s="4">
        <v>3582.8</v>
      </c>
      <c r="F424" s="4">
        <f t="shared" si="16"/>
        <v>6992.9799999999987</v>
      </c>
      <c r="G424" s="1" t="s">
        <v>19</v>
      </c>
      <c r="H424" s="1"/>
      <c r="I424" s="4"/>
      <c r="J424" s="1"/>
      <c r="K424" s="1"/>
      <c r="L424" s="1"/>
      <c r="M424" s="1"/>
      <c r="N424" s="1"/>
      <c r="O424" s="1"/>
      <c r="P424" s="5">
        <f t="shared" si="17"/>
        <v>3582.8</v>
      </c>
    </row>
    <row r="425" spans="1:16" ht="60">
      <c r="A425" s="1">
        <v>2023</v>
      </c>
      <c r="B425" s="6">
        <v>45236</v>
      </c>
      <c r="C425" s="10" t="s">
        <v>444</v>
      </c>
      <c r="D425" s="4">
        <v>99.1</v>
      </c>
      <c r="E425" s="4"/>
      <c r="F425" s="4">
        <f t="shared" si="16"/>
        <v>7092.079999999999</v>
      </c>
      <c r="G425" s="1"/>
      <c r="H425" s="1" t="s">
        <v>13</v>
      </c>
      <c r="I425" s="4">
        <v>44.7</v>
      </c>
      <c r="J425" s="1" t="s">
        <v>28</v>
      </c>
      <c r="K425" s="1">
        <v>54.4</v>
      </c>
      <c r="L425" s="1"/>
      <c r="M425" s="1"/>
      <c r="N425" s="1"/>
      <c r="O425" s="1"/>
      <c r="P425" s="5">
        <f t="shared" si="17"/>
        <v>-7.1054273576010019E-15</v>
      </c>
    </row>
    <row r="426" spans="1:16" ht="60">
      <c r="A426" s="1">
        <v>2023</v>
      </c>
      <c r="B426" s="6">
        <v>45237</v>
      </c>
      <c r="C426" s="10" t="s">
        <v>445</v>
      </c>
      <c r="D426" s="4">
        <v>29</v>
      </c>
      <c r="E426" s="4"/>
      <c r="F426" s="4">
        <f t="shared" si="16"/>
        <v>7121.079999999999</v>
      </c>
      <c r="G426" s="1"/>
      <c r="H426" s="1" t="s">
        <v>28</v>
      </c>
      <c r="I426" s="4">
        <v>29</v>
      </c>
      <c r="J426" s="1"/>
      <c r="K426" s="1"/>
      <c r="L426" s="1"/>
      <c r="M426" s="1"/>
      <c r="N426" s="1"/>
      <c r="O426" s="1"/>
      <c r="P426" s="5">
        <f t="shared" si="17"/>
        <v>0</v>
      </c>
    </row>
    <row r="427" spans="1:16" ht="60">
      <c r="A427" s="1">
        <v>2023</v>
      </c>
      <c r="B427" s="6">
        <v>45238</v>
      </c>
      <c r="C427" s="10" t="s">
        <v>446</v>
      </c>
      <c r="D427" s="4">
        <v>27.52</v>
      </c>
      <c r="E427" s="4"/>
      <c r="F427" s="4">
        <f t="shared" si="16"/>
        <v>7148.5999999999995</v>
      </c>
      <c r="G427" s="1"/>
      <c r="H427" s="1" t="s">
        <v>28</v>
      </c>
      <c r="I427" s="4">
        <v>27.52</v>
      </c>
      <c r="J427" s="1"/>
      <c r="K427" s="1"/>
      <c r="L427" s="1"/>
      <c r="M427" s="1"/>
      <c r="N427" s="1"/>
      <c r="O427" s="1"/>
      <c r="P427" s="5">
        <f t="shared" si="17"/>
        <v>0</v>
      </c>
    </row>
    <row r="428" spans="1:16" ht="75">
      <c r="A428" s="1">
        <v>2023</v>
      </c>
      <c r="B428" s="6">
        <v>45239</v>
      </c>
      <c r="C428" s="10" t="s">
        <v>447</v>
      </c>
      <c r="D428" s="4">
        <v>98.17</v>
      </c>
      <c r="E428" s="4"/>
      <c r="F428" s="4">
        <f t="shared" si="16"/>
        <v>7246.7699999999995</v>
      </c>
      <c r="G428" s="1"/>
      <c r="H428" s="1" t="s">
        <v>28</v>
      </c>
      <c r="I428" s="4">
        <v>98.17</v>
      </c>
      <c r="J428" s="1"/>
      <c r="K428" s="1"/>
      <c r="L428" s="1"/>
      <c r="M428" s="1"/>
      <c r="N428" s="1"/>
      <c r="O428" s="1"/>
      <c r="P428" s="5">
        <f t="shared" si="17"/>
        <v>0</v>
      </c>
    </row>
    <row r="429" spans="1:16" ht="60">
      <c r="A429" s="1">
        <v>2023</v>
      </c>
      <c r="B429" s="6">
        <v>45240</v>
      </c>
      <c r="C429" s="10" t="s">
        <v>448</v>
      </c>
      <c r="D429" s="4">
        <v>46</v>
      </c>
      <c r="E429" s="4"/>
      <c r="F429" s="4">
        <f t="shared" si="16"/>
        <v>7292.7699999999995</v>
      </c>
      <c r="G429" s="1"/>
      <c r="H429" s="1" t="s">
        <v>28</v>
      </c>
      <c r="I429" s="4">
        <v>46</v>
      </c>
      <c r="J429" s="1"/>
      <c r="K429" s="1"/>
      <c r="L429" s="1"/>
      <c r="M429" s="1"/>
      <c r="N429" s="1"/>
      <c r="O429" s="1"/>
      <c r="P429" s="5">
        <f t="shared" si="17"/>
        <v>0</v>
      </c>
    </row>
    <row r="430" spans="1:16" ht="75">
      <c r="A430" s="1">
        <v>2023</v>
      </c>
      <c r="B430" s="6">
        <v>45243</v>
      </c>
      <c r="C430" s="10" t="s">
        <v>449</v>
      </c>
      <c r="D430" s="4">
        <v>17.149999999999999</v>
      </c>
      <c r="E430" s="4"/>
      <c r="F430" s="4">
        <f t="shared" si="16"/>
        <v>7309.9199999999992</v>
      </c>
      <c r="G430" s="1"/>
      <c r="H430" s="1" t="s">
        <v>28</v>
      </c>
      <c r="I430" s="4">
        <v>17.149999999999999</v>
      </c>
      <c r="J430" s="1"/>
      <c r="K430" s="1"/>
      <c r="L430" s="1"/>
      <c r="M430" s="1"/>
      <c r="N430" s="1"/>
      <c r="O430" s="1"/>
      <c r="P430" s="5">
        <f t="shared" si="17"/>
        <v>0</v>
      </c>
    </row>
    <row r="431" spans="1:16" ht="60">
      <c r="A431" s="1">
        <v>2023</v>
      </c>
      <c r="B431" s="6">
        <v>45244</v>
      </c>
      <c r="C431" s="10" t="s">
        <v>450</v>
      </c>
      <c r="D431" s="4">
        <v>85</v>
      </c>
      <c r="E431" s="4"/>
      <c r="F431" s="4">
        <f t="shared" si="16"/>
        <v>7394.9199999999992</v>
      </c>
      <c r="G431" s="1"/>
      <c r="H431" s="1" t="s">
        <v>28</v>
      </c>
      <c r="I431" s="4">
        <v>85</v>
      </c>
      <c r="J431" s="1"/>
      <c r="K431" s="1"/>
      <c r="L431" s="1"/>
      <c r="M431" s="1"/>
      <c r="N431" s="1"/>
      <c r="O431" s="1"/>
      <c r="P431" s="5">
        <f t="shared" si="17"/>
        <v>0</v>
      </c>
    </row>
    <row r="432" spans="1:16" ht="45">
      <c r="A432" s="1">
        <v>2023</v>
      </c>
      <c r="B432" s="6">
        <v>45250</v>
      </c>
      <c r="C432" s="10" t="s">
        <v>451</v>
      </c>
      <c r="D432" s="4">
        <v>119.67</v>
      </c>
      <c r="E432" s="4"/>
      <c r="F432" s="4">
        <f t="shared" si="16"/>
        <v>7514.5899999999992</v>
      </c>
      <c r="G432" s="1"/>
      <c r="H432" s="1" t="s">
        <v>24</v>
      </c>
      <c r="I432" s="4">
        <v>119.67</v>
      </c>
      <c r="J432" s="1"/>
      <c r="K432" s="1"/>
      <c r="L432" s="1"/>
      <c r="M432" s="1"/>
      <c r="N432" s="1"/>
      <c r="O432" s="1"/>
      <c r="P432" s="5">
        <f t="shared" si="17"/>
        <v>0</v>
      </c>
    </row>
    <row r="433" spans="1:16" ht="60">
      <c r="A433" s="1">
        <v>2023</v>
      </c>
      <c r="B433" s="6">
        <v>45250</v>
      </c>
      <c r="C433" s="10" t="s">
        <v>452</v>
      </c>
      <c r="D433" s="4">
        <v>23.8</v>
      </c>
      <c r="E433" s="4"/>
      <c r="F433" s="4">
        <f t="shared" si="16"/>
        <v>7538.3899999999994</v>
      </c>
      <c r="G433" s="1"/>
      <c r="H433" s="1" t="s">
        <v>17</v>
      </c>
      <c r="I433" s="4">
        <v>23.8</v>
      </c>
      <c r="J433" s="1"/>
      <c r="K433" s="1"/>
      <c r="L433" s="1"/>
      <c r="M433" s="1"/>
      <c r="N433" s="1"/>
      <c r="O433" s="1"/>
      <c r="P433" s="5">
        <f t="shared" si="17"/>
        <v>0</v>
      </c>
    </row>
    <row r="434" spans="1:16" ht="75">
      <c r="A434" s="1">
        <v>2023</v>
      </c>
      <c r="B434" s="6">
        <v>45250</v>
      </c>
      <c r="C434" s="10" t="s">
        <v>453</v>
      </c>
      <c r="D434" s="4">
        <v>50.79</v>
      </c>
      <c r="E434" s="4"/>
      <c r="F434" s="4">
        <f t="shared" si="16"/>
        <v>7589.1799999999994</v>
      </c>
      <c r="G434" s="1"/>
      <c r="H434" s="1" t="s">
        <v>28</v>
      </c>
      <c r="I434" s="4">
        <v>27.24</v>
      </c>
      <c r="J434" s="1" t="s">
        <v>24</v>
      </c>
      <c r="K434" s="1">
        <v>23.55</v>
      </c>
      <c r="L434" s="1"/>
      <c r="M434" s="1"/>
      <c r="N434" s="1"/>
      <c r="O434" s="1"/>
      <c r="P434" s="5">
        <f t="shared" si="17"/>
        <v>0</v>
      </c>
    </row>
    <row r="435" spans="1:16" ht="45">
      <c r="A435" s="1">
        <v>2023</v>
      </c>
      <c r="B435" s="6">
        <v>45250</v>
      </c>
      <c r="C435" s="10" t="s">
        <v>454</v>
      </c>
      <c r="D435" s="4">
        <v>285</v>
      </c>
      <c r="E435" s="4"/>
      <c r="F435" s="4">
        <f t="shared" si="16"/>
        <v>7874.1799999999994</v>
      </c>
      <c r="G435" s="1"/>
      <c r="H435" s="1" t="s">
        <v>28</v>
      </c>
      <c r="I435" s="4">
        <v>65</v>
      </c>
      <c r="J435" s="1" t="s">
        <v>17</v>
      </c>
      <c r="K435" s="1">
        <v>131</v>
      </c>
      <c r="L435" s="1" t="s">
        <v>24</v>
      </c>
      <c r="M435" s="1">
        <v>89</v>
      </c>
      <c r="N435" s="1"/>
      <c r="O435" s="1"/>
      <c r="P435" s="5">
        <f t="shared" si="17"/>
        <v>0</v>
      </c>
    </row>
    <row r="436" spans="1:16">
      <c r="A436" s="1">
        <v>2023</v>
      </c>
      <c r="B436" s="6">
        <v>45250</v>
      </c>
      <c r="C436" s="10" t="s">
        <v>137</v>
      </c>
      <c r="D436" s="4"/>
      <c r="E436" s="4">
        <v>0.25</v>
      </c>
      <c r="F436" s="4">
        <f t="shared" si="16"/>
        <v>7873.9299999999994</v>
      </c>
      <c r="G436" s="1" t="s">
        <v>80</v>
      </c>
      <c r="H436" s="1"/>
      <c r="I436" s="4"/>
      <c r="J436" s="1"/>
      <c r="K436" s="1"/>
      <c r="L436" s="1"/>
      <c r="M436" s="1"/>
      <c r="N436" s="1"/>
      <c r="O436" s="1"/>
      <c r="P436" s="5">
        <f t="shared" si="17"/>
        <v>0.25</v>
      </c>
    </row>
    <row r="437" spans="1:16" ht="60">
      <c r="A437" s="1">
        <v>2023</v>
      </c>
      <c r="B437" s="6">
        <v>45250</v>
      </c>
      <c r="C437" s="10" t="s">
        <v>455</v>
      </c>
      <c r="D437" s="4"/>
      <c r="E437" s="4">
        <v>5000</v>
      </c>
      <c r="F437" s="4">
        <f t="shared" si="16"/>
        <v>2873.9299999999994</v>
      </c>
      <c r="G437" s="1" t="s">
        <v>13</v>
      </c>
      <c r="H437" s="1"/>
      <c r="I437" s="4"/>
      <c r="J437" s="1"/>
      <c r="K437" s="1"/>
      <c r="L437" s="1"/>
      <c r="M437" s="1"/>
      <c r="N437" s="1"/>
      <c r="O437" s="1"/>
      <c r="P437" s="5">
        <f t="shared" si="17"/>
        <v>5000</v>
      </c>
    </row>
    <row r="438" spans="1:16" ht="75">
      <c r="A438" s="1">
        <v>2023</v>
      </c>
      <c r="B438" s="6">
        <v>45250</v>
      </c>
      <c r="C438" s="10" t="s">
        <v>456</v>
      </c>
      <c r="D438" s="4">
        <v>14.4</v>
      </c>
      <c r="E438" s="4"/>
      <c r="F438" s="4">
        <f t="shared" si="16"/>
        <v>2888.3299999999995</v>
      </c>
      <c r="G438" s="1"/>
      <c r="H438" s="1" t="s">
        <v>17</v>
      </c>
      <c r="I438" s="4">
        <v>14.4</v>
      </c>
      <c r="J438" s="1"/>
      <c r="K438" s="1"/>
      <c r="L438" s="1"/>
      <c r="M438" s="1"/>
      <c r="N438" s="1"/>
      <c r="O438" s="1"/>
      <c r="P438" s="5">
        <f t="shared" si="17"/>
        <v>0</v>
      </c>
    </row>
    <row r="439" spans="1:16" ht="60">
      <c r="A439" s="1">
        <v>2023</v>
      </c>
      <c r="B439" s="6">
        <v>45251</v>
      </c>
      <c r="C439" s="10" t="s">
        <v>457</v>
      </c>
      <c r="D439" s="4">
        <v>25.9</v>
      </c>
      <c r="E439" s="4"/>
      <c r="F439" s="4">
        <f t="shared" si="16"/>
        <v>2914.2299999999996</v>
      </c>
      <c r="G439" s="1"/>
      <c r="H439" s="1" t="s">
        <v>24</v>
      </c>
      <c r="I439" s="4">
        <v>25.9</v>
      </c>
      <c r="J439" s="1"/>
      <c r="K439" s="1"/>
      <c r="L439" s="1"/>
      <c r="M439" s="1"/>
      <c r="N439" s="1"/>
      <c r="O439" s="1"/>
      <c r="P439" s="5">
        <f t="shared" si="17"/>
        <v>0</v>
      </c>
    </row>
    <row r="440" spans="1:16" ht="75">
      <c r="A440" s="1">
        <v>2023</v>
      </c>
      <c r="B440" s="6">
        <v>45251</v>
      </c>
      <c r="C440" s="10" t="s">
        <v>458</v>
      </c>
      <c r="D440" s="4">
        <v>79.760000000000005</v>
      </c>
      <c r="E440" s="4"/>
      <c r="F440" s="4">
        <f t="shared" si="16"/>
        <v>2993.99</v>
      </c>
      <c r="G440" s="1"/>
      <c r="H440" s="1" t="s">
        <v>24</v>
      </c>
      <c r="I440" s="4">
        <v>64.36</v>
      </c>
      <c r="J440" s="1" t="s">
        <v>17</v>
      </c>
      <c r="K440" s="1">
        <v>15.4</v>
      </c>
      <c r="L440" s="1"/>
      <c r="M440" s="1"/>
      <c r="N440" s="1"/>
      <c r="O440" s="1"/>
      <c r="P440" s="5">
        <f t="shared" si="17"/>
        <v>5.3290705182007514E-15</v>
      </c>
    </row>
    <row r="441" spans="1:16" ht="75">
      <c r="A441" s="1">
        <v>2023</v>
      </c>
      <c r="B441" s="6">
        <v>45251</v>
      </c>
      <c r="C441" s="10" t="s">
        <v>459</v>
      </c>
      <c r="D441" s="4">
        <v>113.43</v>
      </c>
      <c r="E441" s="4"/>
      <c r="F441" s="4">
        <f t="shared" si="16"/>
        <v>3107.4199999999996</v>
      </c>
      <c r="G441" s="1"/>
      <c r="H441" s="1" t="s">
        <v>24</v>
      </c>
      <c r="I441" s="4">
        <v>113.43</v>
      </c>
      <c r="J441" s="1"/>
      <c r="K441" s="1"/>
      <c r="L441" s="1"/>
      <c r="M441" s="1"/>
      <c r="N441" s="1"/>
      <c r="O441" s="1"/>
      <c r="P441" s="5">
        <f t="shared" si="17"/>
        <v>0</v>
      </c>
    </row>
    <row r="442" spans="1:16" ht="60">
      <c r="A442" s="1">
        <v>2023</v>
      </c>
      <c r="B442" s="6">
        <v>45251</v>
      </c>
      <c r="C442" s="10" t="s">
        <v>460</v>
      </c>
      <c r="D442" s="4">
        <v>29.8</v>
      </c>
      <c r="E442" s="4"/>
      <c r="F442" s="4">
        <f t="shared" si="16"/>
        <v>3137.22</v>
      </c>
      <c r="G442" s="1"/>
      <c r="H442" s="1" t="s">
        <v>17</v>
      </c>
      <c r="I442" s="4">
        <v>29.8</v>
      </c>
      <c r="J442" s="1"/>
      <c r="K442" s="1"/>
      <c r="L442" s="1"/>
      <c r="M442" s="1"/>
      <c r="N442" s="1"/>
      <c r="O442" s="1"/>
      <c r="P442" s="5">
        <f t="shared" si="17"/>
        <v>0</v>
      </c>
    </row>
    <row r="443" spans="1:16" ht="60">
      <c r="A443" s="1">
        <v>2023</v>
      </c>
      <c r="B443" s="6">
        <v>45251</v>
      </c>
      <c r="C443" s="10" t="s">
        <v>461</v>
      </c>
      <c r="D443" s="4">
        <v>47.1</v>
      </c>
      <c r="E443" s="4"/>
      <c r="F443" s="4">
        <f t="shared" si="16"/>
        <v>3184.3199999999997</v>
      </c>
      <c r="G443" s="1"/>
      <c r="H443" s="1" t="s">
        <v>17</v>
      </c>
      <c r="I443" s="4">
        <v>30.8</v>
      </c>
      <c r="J443" s="1" t="s">
        <v>24</v>
      </c>
      <c r="K443" s="1">
        <v>16.3</v>
      </c>
      <c r="L443" s="1"/>
      <c r="M443" s="1"/>
      <c r="N443" s="1"/>
      <c r="O443" s="1"/>
      <c r="P443" s="5">
        <f t="shared" si="17"/>
        <v>0</v>
      </c>
    </row>
    <row r="444" spans="1:16" ht="60">
      <c r="A444" s="1">
        <v>2023</v>
      </c>
      <c r="B444" s="6">
        <v>45252</v>
      </c>
      <c r="C444" s="10" t="s">
        <v>462</v>
      </c>
      <c r="D444" s="4">
        <v>134</v>
      </c>
      <c r="E444" s="4"/>
      <c r="F444" s="4">
        <f t="shared" si="16"/>
        <v>3318.3199999999997</v>
      </c>
      <c r="G444" s="1"/>
      <c r="H444" s="1" t="s">
        <v>24</v>
      </c>
      <c r="I444" s="4">
        <v>134</v>
      </c>
      <c r="J444" s="1"/>
      <c r="K444" s="1"/>
      <c r="L444" s="1"/>
      <c r="M444" s="1"/>
      <c r="N444" s="1"/>
      <c r="O444" s="1"/>
      <c r="P444" s="5">
        <f t="shared" si="17"/>
        <v>0</v>
      </c>
    </row>
    <row r="445" spans="1:16" ht="60">
      <c r="A445" s="1">
        <v>2023</v>
      </c>
      <c r="B445" s="6">
        <v>45252</v>
      </c>
      <c r="C445" s="10" t="s">
        <v>463</v>
      </c>
      <c r="D445" s="4">
        <v>77</v>
      </c>
      <c r="E445" s="4"/>
      <c r="F445" s="4">
        <f t="shared" ref="F445:F509" si="18">F444+D445-E445</f>
        <v>3395.3199999999997</v>
      </c>
      <c r="G445" s="1"/>
      <c r="H445" s="1" t="s">
        <v>24</v>
      </c>
      <c r="I445" s="4">
        <v>77</v>
      </c>
      <c r="J445" s="1"/>
      <c r="K445" s="1"/>
      <c r="L445" s="1"/>
      <c r="M445" s="1"/>
      <c r="N445" s="1"/>
      <c r="O445" s="1"/>
      <c r="P445" s="5">
        <f t="shared" ref="P445:P509" si="19">D445+E445-I445-K445-M445-O445</f>
        <v>0</v>
      </c>
    </row>
    <row r="446" spans="1:16" ht="75">
      <c r="A446" s="1">
        <v>2023</v>
      </c>
      <c r="B446" s="6">
        <v>45252</v>
      </c>
      <c r="C446" s="10" t="s">
        <v>464</v>
      </c>
      <c r="D446" s="4">
        <v>26.31</v>
      </c>
      <c r="E446" s="4"/>
      <c r="F446" s="4">
        <f t="shared" si="18"/>
        <v>3421.6299999999997</v>
      </c>
      <c r="G446" s="1"/>
      <c r="H446" s="1" t="s">
        <v>24</v>
      </c>
      <c r="I446" s="4">
        <v>26.31</v>
      </c>
      <c r="J446" s="1"/>
      <c r="K446" s="1"/>
      <c r="L446" s="1"/>
      <c r="M446" s="1"/>
      <c r="N446" s="1"/>
      <c r="O446" s="1"/>
      <c r="P446" s="5">
        <f t="shared" si="19"/>
        <v>0</v>
      </c>
    </row>
    <row r="447" spans="1:16" ht="60">
      <c r="A447" s="1">
        <v>2023</v>
      </c>
      <c r="B447" s="6">
        <v>45253</v>
      </c>
      <c r="C447" s="10" t="s">
        <v>465</v>
      </c>
      <c r="D447" s="4">
        <v>117</v>
      </c>
      <c r="E447" s="4"/>
      <c r="F447" s="4">
        <f t="shared" si="18"/>
        <v>3538.6299999999997</v>
      </c>
      <c r="G447" s="1"/>
      <c r="H447" s="1" t="s">
        <v>17</v>
      </c>
      <c r="I447" s="4">
        <v>57</v>
      </c>
      <c r="J447" s="1"/>
      <c r="K447" s="1"/>
      <c r="L447" s="1"/>
      <c r="M447" s="1"/>
      <c r="N447" s="1"/>
      <c r="O447" s="1"/>
      <c r="P447" s="5">
        <f t="shared" si="19"/>
        <v>60</v>
      </c>
    </row>
    <row r="448" spans="1:16">
      <c r="A448" s="1">
        <v>2023</v>
      </c>
      <c r="B448" s="6">
        <v>45253</v>
      </c>
      <c r="C448" s="12" t="s">
        <v>470</v>
      </c>
      <c r="D448" s="4"/>
      <c r="E448" s="4">
        <v>60</v>
      </c>
      <c r="F448" s="4">
        <f t="shared" si="18"/>
        <v>3478.6299999999997</v>
      </c>
      <c r="G448" s="1" t="s">
        <v>471</v>
      </c>
      <c r="H448" s="1"/>
      <c r="I448" s="4"/>
      <c r="J448" s="1"/>
      <c r="K448" s="1"/>
      <c r="L448" s="1"/>
      <c r="M448" s="1"/>
      <c r="N448" s="1"/>
      <c r="O448" s="1"/>
      <c r="P448" s="5"/>
    </row>
    <row r="449" spans="1:16" ht="60">
      <c r="A449" s="1">
        <v>2023</v>
      </c>
      <c r="B449" s="6">
        <v>45253</v>
      </c>
      <c r="C449" s="10" t="s">
        <v>466</v>
      </c>
      <c r="D449" s="4">
        <v>84</v>
      </c>
      <c r="E449" s="4"/>
      <c r="F449" s="4">
        <f t="shared" si="18"/>
        <v>3562.6299999999997</v>
      </c>
      <c r="G449" s="1"/>
      <c r="H449" s="1" t="s">
        <v>24</v>
      </c>
      <c r="I449" s="4">
        <v>68.47</v>
      </c>
      <c r="J449" s="1" t="s">
        <v>17</v>
      </c>
      <c r="K449" s="1">
        <v>15.4</v>
      </c>
      <c r="L449" s="1"/>
      <c r="M449" s="1"/>
      <c r="N449" s="1"/>
      <c r="O449" s="1"/>
      <c r="P449" s="5">
        <f t="shared" si="19"/>
        <v>0.13000000000000078</v>
      </c>
    </row>
    <row r="450" spans="1:16" ht="75">
      <c r="A450" s="1">
        <v>2023</v>
      </c>
      <c r="B450" s="6">
        <v>45253</v>
      </c>
      <c r="C450" s="10" t="s">
        <v>467</v>
      </c>
      <c r="D450" s="4">
        <v>154.75</v>
      </c>
      <c r="E450" s="4"/>
      <c r="F450" s="4">
        <f t="shared" si="18"/>
        <v>3717.3799999999997</v>
      </c>
      <c r="G450" s="1"/>
      <c r="H450" s="1" t="s">
        <v>24</v>
      </c>
      <c r="I450" s="4">
        <v>154.75</v>
      </c>
      <c r="J450" s="1"/>
      <c r="K450" s="1"/>
      <c r="L450" s="1"/>
      <c r="M450" s="1"/>
      <c r="N450" s="1"/>
      <c r="O450" s="1"/>
      <c r="P450" s="5">
        <f t="shared" si="19"/>
        <v>0</v>
      </c>
    </row>
    <row r="451" spans="1:16" ht="75">
      <c r="A451" s="1">
        <v>2023</v>
      </c>
      <c r="B451" s="6">
        <v>45254</v>
      </c>
      <c r="C451" s="10" t="s">
        <v>468</v>
      </c>
      <c r="D451" s="4">
        <v>32</v>
      </c>
      <c r="E451" s="4"/>
      <c r="F451" s="4">
        <f t="shared" si="18"/>
        <v>3749.3799999999997</v>
      </c>
      <c r="G451" s="1"/>
      <c r="H451" s="1" t="s">
        <v>24</v>
      </c>
      <c r="I451" s="4">
        <v>32</v>
      </c>
      <c r="J451" s="1"/>
      <c r="K451" s="1"/>
      <c r="L451" s="1"/>
      <c r="M451" s="1"/>
      <c r="N451" s="1"/>
      <c r="O451" s="1"/>
      <c r="P451" s="5">
        <f t="shared" si="19"/>
        <v>0</v>
      </c>
    </row>
    <row r="452" spans="1:16" ht="60">
      <c r="A452" s="1">
        <v>2023</v>
      </c>
      <c r="B452" s="6">
        <v>45254</v>
      </c>
      <c r="C452" s="10" t="s">
        <v>469</v>
      </c>
      <c r="D452" s="4">
        <v>47.8</v>
      </c>
      <c r="E452" s="4"/>
      <c r="F452" s="4">
        <f t="shared" si="18"/>
        <v>3797.18</v>
      </c>
      <c r="G452" s="1"/>
      <c r="H452" s="1" t="s">
        <v>24</v>
      </c>
      <c r="I452" s="4">
        <v>47.8</v>
      </c>
      <c r="J452" s="1"/>
      <c r="K452" s="1"/>
      <c r="L452" s="1"/>
      <c r="M452" s="1"/>
      <c r="N452" s="1"/>
      <c r="O452" s="1"/>
      <c r="P452" s="5">
        <f t="shared" si="19"/>
        <v>0</v>
      </c>
    </row>
    <row r="453" spans="1:16" ht="75">
      <c r="A453" s="1">
        <v>2023</v>
      </c>
      <c r="B453" s="6">
        <v>45257</v>
      </c>
      <c r="C453" s="10" t="s">
        <v>472</v>
      </c>
      <c r="D453" s="4">
        <v>222.74</v>
      </c>
      <c r="E453" s="4"/>
      <c r="F453" s="4">
        <f t="shared" si="18"/>
        <v>4019.92</v>
      </c>
      <c r="G453" s="1"/>
      <c r="H453" s="1" t="s">
        <v>24</v>
      </c>
      <c r="I453" s="4">
        <v>30.34</v>
      </c>
      <c r="J453" s="1" t="s">
        <v>17</v>
      </c>
      <c r="K453" s="1">
        <v>15.4</v>
      </c>
      <c r="L453" s="1" t="s">
        <v>12</v>
      </c>
      <c r="M453" s="1">
        <v>177</v>
      </c>
      <c r="N453" s="1"/>
      <c r="O453" s="1"/>
      <c r="P453" s="5">
        <f t="shared" si="19"/>
        <v>0</v>
      </c>
    </row>
    <row r="454" spans="1:16" ht="75">
      <c r="A454" s="1">
        <v>2023</v>
      </c>
      <c r="B454" s="6">
        <v>45257</v>
      </c>
      <c r="C454" s="10" t="s">
        <v>473</v>
      </c>
      <c r="D454" s="4">
        <v>41</v>
      </c>
      <c r="E454" s="4"/>
      <c r="F454" s="4">
        <f t="shared" si="18"/>
        <v>4060.92</v>
      </c>
      <c r="G454" s="1"/>
      <c r="H454" s="1" t="s">
        <v>12</v>
      </c>
      <c r="I454" s="4">
        <v>41</v>
      </c>
      <c r="J454" s="1"/>
      <c r="K454" s="1"/>
      <c r="L454" s="1"/>
      <c r="M454" s="1"/>
      <c r="N454" s="1"/>
      <c r="O454" s="1"/>
      <c r="P454" s="5">
        <f t="shared" si="19"/>
        <v>0</v>
      </c>
    </row>
    <row r="455" spans="1:16">
      <c r="A455" s="1">
        <v>2023</v>
      </c>
      <c r="B455" s="6">
        <v>45257</v>
      </c>
      <c r="C455" s="10" t="s">
        <v>137</v>
      </c>
      <c r="D455" s="4"/>
      <c r="E455" s="4">
        <v>0.25</v>
      </c>
      <c r="F455" s="4">
        <f t="shared" si="18"/>
        <v>4060.67</v>
      </c>
      <c r="G455" s="1" t="s">
        <v>80</v>
      </c>
      <c r="H455" s="1"/>
      <c r="I455" s="4"/>
      <c r="J455" s="1"/>
      <c r="K455" s="1"/>
      <c r="L455" s="1"/>
      <c r="M455" s="1"/>
      <c r="N455" s="1"/>
      <c r="O455" s="1"/>
      <c r="P455" s="5">
        <f t="shared" si="19"/>
        <v>0.25</v>
      </c>
    </row>
    <row r="456" spans="1:16" ht="60">
      <c r="A456" s="1">
        <v>2023</v>
      </c>
      <c r="B456" s="6">
        <v>45257</v>
      </c>
      <c r="C456" s="10" t="s">
        <v>474</v>
      </c>
      <c r="D456" s="4"/>
      <c r="E456" s="4">
        <v>940.48</v>
      </c>
      <c r="F456" s="4">
        <f t="shared" si="18"/>
        <v>3120.19</v>
      </c>
      <c r="G456" s="1" t="s">
        <v>13</v>
      </c>
      <c r="H456" s="1"/>
      <c r="I456" s="4"/>
      <c r="J456" s="1"/>
      <c r="K456" s="1"/>
      <c r="L456" s="1"/>
      <c r="M456" s="1"/>
      <c r="N456" s="1"/>
      <c r="O456" s="1"/>
      <c r="P456" s="5">
        <f t="shared" si="19"/>
        <v>940.48</v>
      </c>
    </row>
    <row r="457" spans="1:16" ht="60">
      <c r="A457" s="1">
        <v>2023</v>
      </c>
      <c r="B457" s="6">
        <v>45258</v>
      </c>
      <c r="C457" s="10" t="s">
        <v>475</v>
      </c>
      <c r="D457" s="4">
        <v>117</v>
      </c>
      <c r="E457" s="4"/>
      <c r="F457" s="4">
        <f t="shared" si="18"/>
        <v>3237.19</v>
      </c>
      <c r="G457" s="1"/>
      <c r="H457" s="1" t="s">
        <v>14</v>
      </c>
      <c r="I457" s="4">
        <v>117</v>
      </c>
      <c r="J457" s="1"/>
      <c r="K457" s="1"/>
      <c r="L457" s="1"/>
      <c r="M457" s="1"/>
      <c r="N457" s="1"/>
      <c r="O457" s="1"/>
      <c r="P457" s="5">
        <f t="shared" si="19"/>
        <v>0</v>
      </c>
    </row>
    <row r="458" spans="1:16" ht="75">
      <c r="A458" s="1">
        <v>2023</v>
      </c>
      <c r="B458" s="6">
        <v>45258</v>
      </c>
      <c r="C458" s="10" t="s">
        <v>476</v>
      </c>
      <c r="D458" s="4">
        <v>154.68</v>
      </c>
      <c r="E458" s="4"/>
      <c r="F458" s="4">
        <f t="shared" si="18"/>
        <v>3391.87</v>
      </c>
      <c r="G458" s="1"/>
      <c r="H458" s="1" t="s">
        <v>24</v>
      </c>
      <c r="I458" s="4">
        <v>33.1</v>
      </c>
      <c r="J458" s="1" t="s">
        <v>17</v>
      </c>
      <c r="K458" s="1">
        <v>43.8</v>
      </c>
      <c r="L458" s="1" t="s">
        <v>14</v>
      </c>
      <c r="M458" s="1">
        <v>21.28</v>
      </c>
      <c r="N458" s="1" t="s">
        <v>12</v>
      </c>
      <c r="O458" s="1">
        <v>56.5</v>
      </c>
      <c r="P458" s="5">
        <f t="shared" si="19"/>
        <v>0</v>
      </c>
    </row>
    <row r="459" spans="1:16" ht="60">
      <c r="A459" s="1">
        <v>2023</v>
      </c>
      <c r="B459" s="6">
        <v>45258</v>
      </c>
      <c r="C459" s="10" t="s">
        <v>477</v>
      </c>
      <c r="D459" s="4">
        <v>46.2</v>
      </c>
      <c r="E459" s="4"/>
      <c r="F459" s="4">
        <f t="shared" si="18"/>
        <v>3438.0699999999997</v>
      </c>
      <c r="G459" s="1"/>
      <c r="H459" s="1" t="s">
        <v>14</v>
      </c>
      <c r="I459" s="4">
        <v>46.2</v>
      </c>
      <c r="J459" s="1"/>
      <c r="K459" s="1"/>
      <c r="L459" s="1"/>
      <c r="M459" s="1"/>
      <c r="N459" s="1"/>
      <c r="O459" s="1"/>
      <c r="P459" s="5">
        <f t="shared" si="19"/>
        <v>0</v>
      </c>
    </row>
    <row r="460" spans="1:16" ht="60">
      <c r="A460" s="1">
        <v>2023</v>
      </c>
      <c r="B460" s="6">
        <v>45258</v>
      </c>
      <c r="C460" s="10" t="s">
        <v>478</v>
      </c>
      <c r="D460" s="4">
        <v>59.85</v>
      </c>
      <c r="E460" s="4"/>
      <c r="F460" s="4">
        <f t="shared" si="18"/>
        <v>3497.9199999999996</v>
      </c>
      <c r="G460" s="1"/>
      <c r="H460" s="1" t="s">
        <v>14</v>
      </c>
      <c r="I460" s="4">
        <v>59.85</v>
      </c>
      <c r="J460" s="1"/>
      <c r="K460" s="1"/>
      <c r="L460" s="1"/>
      <c r="M460" s="1"/>
      <c r="N460" s="1"/>
      <c r="O460" s="1"/>
      <c r="P460" s="5">
        <f t="shared" si="19"/>
        <v>0</v>
      </c>
    </row>
    <row r="461" spans="1:16" ht="75">
      <c r="A461" s="1">
        <v>2023</v>
      </c>
      <c r="B461" s="6">
        <v>45258</v>
      </c>
      <c r="C461" s="10" t="s">
        <v>479</v>
      </c>
      <c r="D461" s="4">
        <v>156.05000000000001</v>
      </c>
      <c r="E461" s="4"/>
      <c r="F461" s="4">
        <f t="shared" si="18"/>
        <v>3653.97</v>
      </c>
      <c r="G461" s="1"/>
      <c r="H461" s="1" t="s">
        <v>14</v>
      </c>
      <c r="I461" s="4">
        <v>69.900000000000006</v>
      </c>
      <c r="J461" s="1" t="s">
        <v>24</v>
      </c>
      <c r="K461" s="1">
        <v>64</v>
      </c>
      <c r="L461" s="1" t="s">
        <v>17</v>
      </c>
      <c r="M461" s="1">
        <v>22.15</v>
      </c>
      <c r="N461" s="1"/>
      <c r="O461" s="1"/>
      <c r="P461" s="5">
        <f t="shared" si="19"/>
        <v>7.1054273576010019E-15</v>
      </c>
    </row>
    <row r="462" spans="1:16" ht="60">
      <c r="A462" s="1">
        <v>2023</v>
      </c>
      <c r="B462" s="6">
        <v>45258</v>
      </c>
      <c r="C462" s="10" t="s">
        <v>480</v>
      </c>
      <c r="D462" s="4">
        <v>54.5</v>
      </c>
      <c r="E462" s="4"/>
      <c r="F462" s="4">
        <f t="shared" si="18"/>
        <v>3708.47</v>
      </c>
      <c r="G462" s="1"/>
      <c r="H462" s="1" t="s">
        <v>24</v>
      </c>
      <c r="I462" s="4">
        <v>54.5</v>
      </c>
      <c r="J462" s="1"/>
      <c r="K462" s="1"/>
      <c r="L462" s="1"/>
      <c r="M462" s="1"/>
      <c r="N462" s="1"/>
      <c r="O462" s="1"/>
      <c r="P462" s="5">
        <f t="shared" si="19"/>
        <v>0</v>
      </c>
    </row>
    <row r="463" spans="1:16" ht="60">
      <c r="A463" s="1">
        <v>2023</v>
      </c>
      <c r="B463" s="6">
        <v>45258</v>
      </c>
      <c r="C463" s="10" t="s">
        <v>481</v>
      </c>
      <c r="D463" s="4">
        <v>42.1</v>
      </c>
      <c r="E463" s="4"/>
      <c r="F463" s="4">
        <f t="shared" si="18"/>
        <v>3750.5699999999997</v>
      </c>
      <c r="G463" s="1"/>
      <c r="H463" s="1" t="s">
        <v>14</v>
      </c>
      <c r="I463" s="4">
        <v>42.1</v>
      </c>
      <c r="J463" s="1"/>
      <c r="K463" s="1"/>
      <c r="L463" s="1"/>
      <c r="M463" s="1"/>
      <c r="N463" s="1" t="s">
        <v>12</v>
      </c>
      <c r="O463" s="1">
        <v>431</v>
      </c>
      <c r="P463" s="5">
        <f t="shared" si="19"/>
        <v>-431</v>
      </c>
    </row>
    <row r="464" spans="1:16" ht="60">
      <c r="A464" s="1">
        <v>2023</v>
      </c>
      <c r="B464" s="6">
        <v>45258</v>
      </c>
      <c r="C464" s="10" t="s">
        <v>482</v>
      </c>
      <c r="D464" s="4">
        <v>1094</v>
      </c>
      <c r="E464" s="4"/>
      <c r="F464" s="4">
        <f t="shared" si="18"/>
        <v>4844.57</v>
      </c>
      <c r="G464" s="1"/>
      <c r="H464" s="1" t="s">
        <v>17</v>
      </c>
      <c r="I464" s="4">
        <v>81</v>
      </c>
      <c r="J464" s="1" t="s">
        <v>28</v>
      </c>
      <c r="K464" s="1">
        <v>46</v>
      </c>
      <c r="L464" s="1" t="s">
        <v>24</v>
      </c>
      <c r="M464" s="1">
        <v>238</v>
      </c>
      <c r="N464" s="1" t="s">
        <v>14</v>
      </c>
      <c r="O464" s="1">
        <v>298</v>
      </c>
      <c r="P464" s="5">
        <f t="shared" si="19"/>
        <v>431</v>
      </c>
    </row>
    <row r="465" spans="1:16" ht="75">
      <c r="A465" s="1">
        <v>2023</v>
      </c>
      <c r="B465" s="6">
        <v>45259</v>
      </c>
      <c r="C465" s="10" t="s">
        <v>483</v>
      </c>
      <c r="D465" s="4">
        <v>75</v>
      </c>
      <c r="E465" s="4"/>
      <c r="F465" s="4">
        <f t="shared" si="18"/>
        <v>4919.57</v>
      </c>
      <c r="G465" s="1"/>
      <c r="H465" s="1" t="s">
        <v>27</v>
      </c>
      <c r="I465" s="4">
        <v>75</v>
      </c>
      <c r="J465" s="1"/>
      <c r="K465" s="1"/>
      <c r="L465" s="1"/>
      <c r="M465" s="1"/>
      <c r="N465" s="1"/>
      <c r="O465" s="1"/>
      <c r="P465" s="5">
        <f t="shared" si="19"/>
        <v>0</v>
      </c>
    </row>
    <row r="466" spans="1:16" ht="45">
      <c r="A466" s="1">
        <v>2023</v>
      </c>
      <c r="B466" s="6">
        <v>45261</v>
      </c>
      <c r="C466" s="10" t="s">
        <v>484</v>
      </c>
      <c r="D466" s="4">
        <v>36.799999999999997</v>
      </c>
      <c r="E466" s="4"/>
      <c r="F466" s="4">
        <f t="shared" si="18"/>
        <v>4956.37</v>
      </c>
      <c r="G466" s="1"/>
      <c r="H466" s="1" t="s">
        <v>25</v>
      </c>
      <c r="I466" s="4">
        <v>36.799999999999997</v>
      </c>
      <c r="J466" s="1"/>
      <c r="K466" s="1"/>
      <c r="L466" s="1"/>
      <c r="M466" s="1"/>
      <c r="N466" s="1"/>
      <c r="O466" s="1"/>
      <c r="P466" s="5">
        <f t="shared" si="19"/>
        <v>0</v>
      </c>
    </row>
    <row r="467" spans="1:16" ht="60">
      <c r="A467" s="1">
        <v>2023</v>
      </c>
      <c r="B467" s="6">
        <v>45261</v>
      </c>
      <c r="C467" s="10" t="s">
        <v>485</v>
      </c>
      <c r="D467" s="4">
        <v>117</v>
      </c>
      <c r="E467" s="4"/>
      <c r="F467" s="4">
        <f t="shared" si="18"/>
        <v>5073.37</v>
      </c>
      <c r="G467" s="1"/>
      <c r="H467" s="1" t="s">
        <v>12</v>
      </c>
      <c r="I467" s="4">
        <v>74</v>
      </c>
      <c r="J467" s="1" t="s">
        <v>14</v>
      </c>
      <c r="K467" s="1">
        <v>43</v>
      </c>
      <c r="L467" s="1"/>
      <c r="M467" s="1"/>
      <c r="N467" s="1"/>
      <c r="O467" s="1"/>
      <c r="P467" s="5">
        <f t="shared" si="19"/>
        <v>0</v>
      </c>
    </row>
    <row r="468" spans="1:16" ht="75">
      <c r="A468" s="1">
        <v>2023</v>
      </c>
      <c r="B468" s="6">
        <v>45264</v>
      </c>
      <c r="C468" s="10" t="s">
        <v>486</v>
      </c>
      <c r="D468" s="4">
        <v>121.7</v>
      </c>
      <c r="E468" s="4"/>
      <c r="F468" s="4">
        <f t="shared" si="18"/>
        <v>5195.07</v>
      </c>
      <c r="G468" s="1"/>
      <c r="H468" s="1" t="s">
        <v>27</v>
      </c>
      <c r="I468" s="4">
        <v>121.7</v>
      </c>
      <c r="J468" s="1"/>
      <c r="K468" s="1"/>
      <c r="L468" s="1"/>
      <c r="M468" s="1"/>
      <c r="N468" s="1"/>
      <c r="O468" s="1"/>
      <c r="P468" s="5">
        <f t="shared" si="19"/>
        <v>0</v>
      </c>
    </row>
    <row r="469" spans="1:16" ht="60">
      <c r="A469" s="1">
        <v>2023</v>
      </c>
      <c r="B469" s="6">
        <v>45264</v>
      </c>
      <c r="C469" s="10" t="s">
        <v>487</v>
      </c>
      <c r="D469" s="4">
        <v>48.42</v>
      </c>
      <c r="E469" s="4"/>
      <c r="F469" s="4">
        <f t="shared" si="18"/>
        <v>5243.49</v>
      </c>
      <c r="G469" s="1"/>
      <c r="H469" s="1" t="s">
        <v>25</v>
      </c>
      <c r="I469" s="4">
        <v>48.42</v>
      </c>
      <c r="J469" s="1"/>
      <c r="K469" s="1"/>
      <c r="L469" s="1"/>
      <c r="M469" s="1"/>
      <c r="N469" s="1"/>
      <c r="O469" s="1"/>
      <c r="P469" s="5">
        <f t="shared" si="19"/>
        <v>0</v>
      </c>
    </row>
    <row r="470" spans="1:16" ht="60">
      <c r="A470" s="1">
        <v>2023</v>
      </c>
      <c r="B470" s="6">
        <v>45264</v>
      </c>
      <c r="C470" s="10" t="s">
        <v>488</v>
      </c>
      <c r="D470" s="4">
        <v>58</v>
      </c>
      <c r="E470" s="4"/>
      <c r="F470" s="4">
        <f t="shared" si="18"/>
        <v>5301.49</v>
      </c>
      <c r="G470" s="1"/>
      <c r="H470" s="1" t="s">
        <v>27</v>
      </c>
      <c r="I470" s="4">
        <v>58</v>
      </c>
      <c r="J470" s="1"/>
      <c r="K470" s="1"/>
      <c r="L470" s="1"/>
      <c r="M470" s="1"/>
      <c r="N470" s="1"/>
      <c r="O470" s="1"/>
      <c r="P470" s="5">
        <f t="shared" si="19"/>
        <v>0</v>
      </c>
    </row>
    <row r="471" spans="1:16" ht="60">
      <c r="A471" s="1">
        <v>2023</v>
      </c>
      <c r="B471" s="6">
        <v>45264</v>
      </c>
      <c r="C471" s="10" t="s">
        <v>489</v>
      </c>
      <c r="D471" s="4">
        <v>73</v>
      </c>
      <c r="E471" s="4"/>
      <c r="F471" s="4">
        <f t="shared" si="18"/>
        <v>5374.49</v>
      </c>
      <c r="G471" s="1"/>
      <c r="H471" s="1" t="s">
        <v>14</v>
      </c>
      <c r="I471" s="4">
        <v>73</v>
      </c>
      <c r="J471" s="1"/>
      <c r="K471" s="1"/>
      <c r="L471" s="1"/>
      <c r="M471" s="1"/>
      <c r="N471" s="1"/>
      <c r="O471" s="1"/>
      <c r="P471" s="5">
        <f t="shared" si="19"/>
        <v>0</v>
      </c>
    </row>
    <row r="472" spans="1:16" ht="60">
      <c r="A472" s="1">
        <v>2023</v>
      </c>
      <c r="B472" s="6">
        <v>45264</v>
      </c>
      <c r="C472" s="10" t="s">
        <v>490</v>
      </c>
      <c r="D472" s="4">
        <v>49.88</v>
      </c>
      <c r="E472" s="4"/>
      <c r="F472" s="4">
        <f t="shared" si="18"/>
        <v>5424.37</v>
      </c>
      <c r="G472" s="1"/>
      <c r="H472" s="1" t="s">
        <v>14</v>
      </c>
      <c r="I472" s="4">
        <v>49.88</v>
      </c>
      <c r="J472" s="1"/>
      <c r="K472" s="1"/>
      <c r="L472" s="1"/>
      <c r="M472" s="1"/>
      <c r="N472" s="1"/>
      <c r="O472" s="1"/>
      <c r="P472" s="5">
        <f t="shared" si="19"/>
        <v>0</v>
      </c>
    </row>
    <row r="473" spans="1:16" ht="45">
      <c r="A473" s="1">
        <v>2023</v>
      </c>
      <c r="B473" s="6">
        <v>45264</v>
      </c>
      <c r="C473" s="10" t="s">
        <v>491</v>
      </c>
      <c r="D473" s="4">
        <v>235</v>
      </c>
      <c r="E473" s="4"/>
      <c r="F473" s="4">
        <f t="shared" si="18"/>
        <v>5659.37</v>
      </c>
      <c r="G473" s="1"/>
      <c r="H473" s="1" t="s">
        <v>14</v>
      </c>
      <c r="I473" s="4">
        <v>48.05</v>
      </c>
      <c r="J473" s="1" t="s">
        <v>12</v>
      </c>
      <c r="K473" s="1">
        <v>72</v>
      </c>
      <c r="L473" s="1" t="s">
        <v>25</v>
      </c>
      <c r="M473" s="1">
        <v>21</v>
      </c>
      <c r="N473" s="1" t="s">
        <v>27</v>
      </c>
      <c r="O473" s="1">
        <v>93.6</v>
      </c>
      <c r="P473" s="5">
        <f t="shared" si="19"/>
        <v>0.34999999999999432</v>
      </c>
    </row>
    <row r="474" spans="1:16" ht="60">
      <c r="A474" s="1">
        <v>2023</v>
      </c>
      <c r="B474" s="6">
        <v>45265</v>
      </c>
      <c r="C474" s="10" t="s">
        <v>492</v>
      </c>
      <c r="D474" s="4">
        <v>203.8</v>
      </c>
      <c r="E474" s="4"/>
      <c r="F474" s="4">
        <f t="shared" si="18"/>
        <v>5863.17</v>
      </c>
      <c r="G474" s="1"/>
      <c r="H474" s="1" t="s">
        <v>24</v>
      </c>
      <c r="I474" s="4">
        <v>71.5</v>
      </c>
      <c r="J474" s="1" t="s">
        <v>27</v>
      </c>
      <c r="K474" s="1">
        <v>99.1</v>
      </c>
      <c r="L474" s="1" t="s">
        <v>29</v>
      </c>
      <c r="M474" s="1">
        <v>33.200000000000003</v>
      </c>
      <c r="N474" s="1"/>
      <c r="O474" s="1"/>
      <c r="P474" s="5">
        <f t="shared" si="19"/>
        <v>1.4210854715202004E-14</v>
      </c>
    </row>
    <row r="475" spans="1:16" ht="60">
      <c r="A475" s="1">
        <v>2023</v>
      </c>
      <c r="B475" s="6">
        <v>45265</v>
      </c>
      <c r="C475" s="10" t="s">
        <v>493</v>
      </c>
      <c r="D475" s="4">
        <v>98</v>
      </c>
      <c r="E475" s="4"/>
      <c r="F475" s="4">
        <f t="shared" si="18"/>
        <v>5961.17</v>
      </c>
      <c r="G475" s="1"/>
      <c r="H475" s="1" t="s">
        <v>25</v>
      </c>
      <c r="I475" s="4">
        <v>98</v>
      </c>
      <c r="J475" s="1"/>
      <c r="K475" s="1"/>
      <c r="L475" s="1"/>
      <c r="M475" s="1"/>
      <c r="N475" s="1"/>
      <c r="O475" s="1"/>
      <c r="P475" s="5">
        <f t="shared" si="19"/>
        <v>0</v>
      </c>
    </row>
    <row r="476" spans="1:16" ht="90">
      <c r="A476" s="1">
        <v>2023</v>
      </c>
      <c r="B476" s="6">
        <v>45265</v>
      </c>
      <c r="C476" s="10" t="s">
        <v>494</v>
      </c>
      <c r="D476" s="4">
        <v>297</v>
      </c>
      <c r="E476" s="4"/>
      <c r="F476" s="4">
        <f t="shared" si="18"/>
        <v>6258.17</v>
      </c>
      <c r="G476" s="1"/>
      <c r="H476" s="1" t="s">
        <v>14</v>
      </c>
      <c r="I476" s="4">
        <v>207.46</v>
      </c>
      <c r="J476" s="1" t="s">
        <v>27</v>
      </c>
      <c r="K476" s="1">
        <v>88.6</v>
      </c>
      <c r="L476" s="1"/>
      <c r="M476" s="1"/>
      <c r="N476" s="1"/>
      <c r="O476" s="1"/>
      <c r="P476" s="5">
        <f t="shared" si="19"/>
        <v>0.93999999999999773</v>
      </c>
    </row>
    <row r="477" spans="1:16" ht="60">
      <c r="A477" s="1">
        <v>2023</v>
      </c>
      <c r="B477" s="6">
        <v>45265</v>
      </c>
      <c r="C477" s="10" t="s">
        <v>495</v>
      </c>
      <c r="D477" s="4">
        <v>16.5</v>
      </c>
      <c r="E477" s="4"/>
      <c r="F477" s="4">
        <f t="shared" si="18"/>
        <v>6274.67</v>
      </c>
      <c r="G477" s="1"/>
      <c r="H477" s="1" t="s">
        <v>27</v>
      </c>
      <c r="I477" s="4">
        <v>16.5</v>
      </c>
      <c r="J477" s="1"/>
      <c r="K477" s="1"/>
      <c r="L477" s="1"/>
      <c r="M477" s="1"/>
      <c r="N477" s="1"/>
      <c r="O477" s="1"/>
      <c r="P477" s="5">
        <f t="shared" si="19"/>
        <v>0</v>
      </c>
    </row>
    <row r="478" spans="1:16" ht="60">
      <c r="A478" s="1">
        <v>2023</v>
      </c>
      <c r="B478" s="6">
        <v>45265</v>
      </c>
      <c r="C478" s="10" t="s">
        <v>496</v>
      </c>
      <c r="D478" s="4">
        <v>51.35</v>
      </c>
      <c r="E478" s="4"/>
      <c r="F478" s="4">
        <f t="shared" si="18"/>
        <v>6326.02</v>
      </c>
      <c r="G478" s="1"/>
      <c r="H478" s="1" t="s">
        <v>25</v>
      </c>
      <c r="I478" s="4">
        <v>51.35</v>
      </c>
      <c r="J478" s="1"/>
      <c r="K478" s="1"/>
      <c r="L478" s="1"/>
      <c r="M478" s="1"/>
      <c r="N478" s="1"/>
      <c r="O478" s="1"/>
      <c r="P478" s="5">
        <f t="shared" si="19"/>
        <v>0</v>
      </c>
    </row>
    <row r="479" spans="1:16" ht="60">
      <c r="A479" s="1">
        <v>2023</v>
      </c>
      <c r="B479" s="6">
        <v>45265</v>
      </c>
      <c r="C479" s="10" t="s">
        <v>497</v>
      </c>
      <c r="D479" s="4">
        <v>54.5</v>
      </c>
      <c r="E479" s="4"/>
      <c r="F479" s="4">
        <f t="shared" si="18"/>
        <v>6380.52</v>
      </c>
      <c r="G479" s="1"/>
      <c r="H479" s="1" t="s">
        <v>14</v>
      </c>
      <c r="I479" s="4">
        <v>33</v>
      </c>
      <c r="J479" s="1" t="s">
        <v>25</v>
      </c>
      <c r="K479" s="1">
        <v>21.5</v>
      </c>
      <c r="L479" s="1"/>
      <c r="M479" s="1"/>
      <c r="N479" s="1"/>
      <c r="O479" s="1"/>
      <c r="P479" s="5">
        <f t="shared" si="19"/>
        <v>0</v>
      </c>
    </row>
    <row r="480" spans="1:16" ht="60">
      <c r="A480" s="1">
        <v>2023</v>
      </c>
      <c r="B480" s="6">
        <v>45265</v>
      </c>
      <c r="C480" s="10" t="s">
        <v>498</v>
      </c>
      <c r="D480" s="4">
        <v>100</v>
      </c>
      <c r="E480" s="4"/>
      <c r="F480" s="4">
        <f t="shared" si="18"/>
        <v>6480.52</v>
      </c>
      <c r="G480" s="1"/>
      <c r="H480" s="1" t="s">
        <v>14</v>
      </c>
      <c r="I480" s="4">
        <v>44</v>
      </c>
      <c r="J480" s="1" t="s">
        <v>25</v>
      </c>
      <c r="K480" s="1">
        <v>56</v>
      </c>
      <c r="L480" s="1"/>
      <c r="M480" s="1"/>
      <c r="N480" s="1"/>
      <c r="O480" s="1"/>
      <c r="P480" s="5">
        <f t="shared" si="19"/>
        <v>0</v>
      </c>
    </row>
    <row r="481" spans="1:16" ht="75">
      <c r="A481" s="1">
        <v>2023</v>
      </c>
      <c r="B481" s="6">
        <v>45265</v>
      </c>
      <c r="C481" s="10" t="s">
        <v>499</v>
      </c>
      <c r="D481" s="4">
        <v>79.72</v>
      </c>
      <c r="E481" s="4"/>
      <c r="F481" s="4">
        <f t="shared" si="18"/>
        <v>6560.2400000000007</v>
      </c>
      <c r="G481" s="1"/>
      <c r="H481" s="1" t="s">
        <v>25</v>
      </c>
      <c r="I481" s="4">
        <v>79.72</v>
      </c>
      <c r="J481" s="1"/>
      <c r="K481" s="1"/>
      <c r="L481" s="1"/>
      <c r="M481" s="1"/>
      <c r="N481" s="1"/>
      <c r="O481" s="1"/>
      <c r="P481" s="5">
        <f t="shared" si="19"/>
        <v>0</v>
      </c>
    </row>
    <row r="482" spans="1:16" ht="75">
      <c r="A482" s="1">
        <v>2023</v>
      </c>
      <c r="B482" s="6">
        <v>45265</v>
      </c>
      <c r="C482" s="10" t="s">
        <v>500</v>
      </c>
      <c r="D482" s="4">
        <v>58.57</v>
      </c>
      <c r="E482" s="4"/>
      <c r="F482" s="4">
        <f t="shared" si="18"/>
        <v>6618.81</v>
      </c>
      <c r="G482" s="1"/>
      <c r="H482" s="1" t="s">
        <v>25</v>
      </c>
      <c r="I482" s="4">
        <v>58.57</v>
      </c>
      <c r="J482" s="1"/>
      <c r="K482" s="1"/>
      <c r="L482" s="1"/>
      <c r="M482" s="1"/>
      <c r="N482" s="1"/>
      <c r="O482" s="1"/>
      <c r="P482" s="5">
        <f t="shared" si="19"/>
        <v>0</v>
      </c>
    </row>
    <row r="483" spans="1:16" ht="60">
      <c r="A483" s="1">
        <v>2023</v>
      </c>
      <c r="B483" s="6">
        <v>45265</v>
      </c>
      <c r="C483" s="10" t="s">
        <v>501</v>
      </c>
      <c r="D483" s="4">
        <v>62.96</v>
      </c>
      <c r="E483" s="4"/>
      <c r="F483" s="4">
        <f t="shared" si="18"/>
        <v>6681.77</v>
      </c>
      <c r="G483" s="1"/>
      <c r="H483" s="1" t="s">
        <v>17</v>
      </c>
      <c r="I483" s="4">
        <v>46.2</v>
      </c>
      <c r="J483" s="1" t="s">
        <v>25</v>
      </c>
      <c r="K483" s="1">
        <v>16.760000000000002</v>
      </c>
      <c r="L483" s="1"/>
      <c r="M483" s="1"/>
      <c r="N483" s="1"/>
      <c r="O483" s="1"/>
      <c r="P483" s="5">
        <f t="shared" si="19"/>
        <v>-3.5527136788005009E-15</v>
      </c>
    </row>
    <row r="484" spans="1:16" ht="75">
      <c r="A484" s="1">
        <v>2023</v>
      </c>
      <c r="B484" s="6">
        <v>45265</v>
      </c>
      <c r="C484" s="10" t="s">
        <v>502</v>
      </c>
      <c r="D484" s="4">
        <v>56.5</v>
      </c>
      <c r="E484" s="4"/>
      <c r="F484" s="4">
        <f t="shared" si="18"/>
        <v>6738.27</v>
      </c>
      <c r="G484" s="1"/>
      <c r="H484" s="1" t="s">
        <v>12</v>
      </c>
      <c r="I484" s="4">
        <v>56.5</v>
      </c>
      <c r="J484" s="1"/>
      <c r="K484" s="1"/>
      <c r="L484" s="1"/>
      <c r="M484" s="1"/>
      <c r="N484" s="1"/>
      <c r="O484" s="1"/>
      <c r="P484" s="5">
        <f t="shared" si="19"/>
        <v>0</v>
      </c>
    </row>
    <row r="485" spans="1:16" ht="45">
      <c r="A485" s="1">
        <v>2023</v>
      </c>
      <c r="B485" s="6">
        <v>45265</v>
      </c>
      <c r="C485" s="10" t="s">
        <v>503</v>
      </c>
      <c r="D485" s="4"/>
      <c r="E485" s="4">
        <v>839.6</v>
      </c>
      <c r="F485" s="4">
        <f t="shared" si="18"/>
        <v>5898.67</v>
      </c>
      <c r="G485" s="1" t="s">
        <v>12</v>
      </c>
      <c r="H485" s="1"/>
      <c r="I485" s="4"/>
      <c r="J485" s="1"/>
      <c r="K485" s="1"/>
      <c r="L485" s="1"/>
      <c r="M485" s="1"/>
      <c r="N485" s="1"/>
      <c r="O485" s="1"/>
      <c r="P485" s="5">
        <f t="shared" si="19"/>
        <v>839.6</v>
      </c>
    </row>
    <row r="486" spans="1:16">
      <c r="A486" s="1">
        <v>2023</v>
      </c>
      <c r="B486" s="6">
        <v>45265</v>
      </c>
      <c r="C486" s="10" t="s">
        <v>137</v>
      </c>
      <c r="D486" s="4"/>
      <c r="E486" s="4">
        <v>0.25</v>
      </c>
      <c r="F486" s="4">
        <f t="shared" si="18"/>
        <v>5898.42</v>
      </c>
      <c r="G486" s="1" t="s">
        <v>80</v>
      </c>
      <c r="H486" s="1"/>
      <c r="I486" s="4"/>
      <c r="J486" s="1"/>
      <c r="K486" s="1"/>
      <c r="L486" s="1"/>
      <c r="M486" s="1"/>
      <c r="N486" s="1"/>
      <c r="O486" s="1"/>
      <c r="P486" s="5">
        <f t="shared" si="19"/>
        <v>0.25</v>
      </c>
    </row>
    <row r="487" spans="1:16" ht="60">
      <c r="A487" s="1">
        <v>2023</v>
      </c>
      <c r="B487" s="6">
        <v>45265</v>
      </c>
      <c r="C487" s="10" t="s">
        <v>504</v>
      </c>
      <c r="D487" s="4"/>
      <c r="E487" s="4">
        <v>533.57000000000005</v>
      </c>
      <c r="F487" s="4">
        <f t="shared" si="18"/>
        <v>5364.85</v>
      </c>
      <c r="G487" s="1" t="s">
        <v>17</v>
      </c>
      <c r="H487" s="1"/>
      <c r="I487" s="4"/>
      <c r="J487" s="1"/>
      <c r="K487" s="1"/>
      <c r="L487" s="1"/>
      <c r="M487" s="1"/>
      <c r="N487" s="1"/>
      <c r="O487" s="1"/>
      <c r="P487" s="5">
        <f t="shared" si="19"/>
        <v>533.57000000000005</v>
      </c>
    </row>
    <row r="488" spans="1:16">
      <c r="A488" s="1">
        <v>2023</v>
      </c>
      <c r="B488" s="6">
        <v>45265</v>
      </c>
      <c r="C488" s="10" t="s">
        <v>137</v>
      </c>
      <c r="D488" s="4"/>
      <c r="E488" s="4">
        <v>0.25</v>
      </c>
      <c r="F488" s="4">
        <f t="shared" si="18"/>
        <v>5364.6</v>
      </c>
      <c r="G488" s="1" t="s">
        <v>80</v>
      </c>
      <c r="H488" s="1"/>
      <c r="I488" s="4"/>
      <c r="J488" s="1"/>
      <c r="K488" s="1"/>
      <c r="L488" s="1"/>
      <c r="M488" s="1"/>
      <c r="N488" s="1"/>
      <c r="O488" s="1"/>
      <c r="P488" s="5">
        <f t="shared" si="19"/>
        <v>0.25</v>
      </c>
    </row>
    <row r="489" spans="1:16" ht="60">
      <c r="A489" s="1">
        <v>2023</v>
      </c>
      <c r="B489" s="6">
        <v>45265</v>
      </c>
      <c r="C489" s="10" t="s">
        <v>505</v>
      </c>
      <c r="D489" s="4"/>
      <c r="E489" s="4">
        <v>1524.95</v>
      </c>
      <c r="F489" s="4">
        <f t="shared" si="18"/>
        <v>3839.6500000000005</v>
      </c>
      <c r="G489" s="1" t="s">
        <v>24</v>
      </c>
      <c r="H489" s="1"/>
      <c r="I489" s="4"/>
      <c r="J489" s="1"/>
      <c r="K489" s="1"/>
      <c r="L489" s="1"/>
      <c r="M489" s="1"/>
      <c r="N489" s="1"/>
      <c r="O489" s="1"/>
      <c r="P489" s="5">
        <f t="shared" si="19"/>
        <v>1524.95</v>
      </c>
    </row>
    <row r="490" spans="1:16" ht="75">
      <c r="A490" s="1">
        <v>2023</v>
      </c>
      <c r="B490" s="6">
        <v>45265</v>
      </c>
      <c r="C490" s="10" t="s">
        <v>506</v>
      </c>
      <c r="D490" s="4">
        <v>17.190000000000001</v>
      </c>
      <c r="E490" s="4"/>
      <c r="F490" s="4">
        <f t="shared" si="18"/>
        <v>3856.8400000000006</v>
      </c>
      <c r="G490" s="1"/>
      <c r="H490" s="1" t="s">
        <v>25</v>
      </c>
      <c r="I490" s="4">
        <v>17.190000000000001</v>
      </c>
      <c r="J490" s="1"/>
      <c r="K490" s="1"/>
      <c r="L490" s="1"/>
      <c r="M490" s="1"/>
      <c r="N490" s="1"/>
      <c r="O490" s="1"/>
      <c r="P490" s="5">
        <f t="shared" si="19"/>
        <v>0</v>
      </c>
    </row>
    <row r="491" spans="1:16" ht="60">
      <c r="A491" s="1">
        <v>2023</v>
      </c>
      <c r="B491" s="6">
        <v>45265</v>
      </c>
      <c r="C491" s="10" t="s">
        <v>507</v>
      </c>
      <c r="D491" s="4">
        <v>77</v>
      </c>
      <c r="E491" s="4"/>
      <c r="F491" s="4">
        <f t="shared" si="18"/>
        <v>3933.8400000000006</v>
      </c>
      <c r="G491" s="1"/>
      <c r="H491" s="1" t="s">
        <v>27</v>
      </c>
      <c r="I491" s="4">
        <v>77</v>
      </c>
      <c r="J491" s="1"/>
      <c r="K491" s="1"/>
      <c r="L491" s="1"/>
      <c r="M491" s="1"/>
      <c r="N491" s="1"/>
      <c r="O491" s="1"/>
      <c r="P491" s="5">
        <f t="shared" si="19"/>
        <v>0</v>
      </c>
    </row>
    <row r="492" spans="1:16" ht="75">
      <c r="A492" s="1">
        <v>2023</v>
      </c>
      <c r="B492" s="6">
        <v>45266</v>
      </c>
      <c r="C492" s="10" t="s">
        <v>508</v>
      </c>
      <c r="D492" s="4">
        <v>105.04</v>
      </c>
      <c r="E492" s="4"/>
      <c r="F492" s="4">
        <f t="shared" si="18"/>
        <v>4038.8800000000006</v>
      </c>
      <c r="G492" s="1"/>
      <c r="H492" s="1" t="s">
        <v>25</v>
      </c>
      <c r="I492" s="4">
        <v>105.04</v>
      </c>
      <c r="J492" s="1"/>
      <c r="K492" s="1"/>
      <c r="L492" s="1"/>
      <c r="M492" s="1"/>
      <c r="N492" s="1"/>
      <c r="O492" s="1"/>
      <c r="P492" s="5">
        <f t="shared" si="19"/>
        <v>0</v>
      </c>
    </row>
    <row r="493" spans="1:16" ht="75">
      <c r="A493" s="1">
        <v>2023</v>
      </c>
      <c r="B493" s="6">
        <v>45266</v>
      </c>
      <c r="C493" s="10" t="s">
        <v>509</v>
      </c>
      <c r="D493" s="4">
        <v>188.43</v>
      </c>
      <c r="E493" s="4"/>
      <c r="F493" s="4">
        <f t="shared" si="18"/>
        <v>4227.3100000000004</v>
      </c>
      <c r="G493" s="1"/>
      <c r="H493" s="1" t="s">
        <v>25</v>
      </c>
      <c r="I493" s="4">
        <v>188.43</v>
      </c>
      <c r="J493" s="1"/>
      <c r="K493" s="1"/>
      <c r="L493" s="1"/>
      <c r="M493" s="1"/>
      <c r="N493" s="1"/>
      <c r="O493" s="1"/>
      <c r="P493" s="5">
        <f t="shared" si="19"/>
        <v>0</v>
      </c>
    </row>
    <row r="494" spans="1:16" ht="75">
      <c r="A494" s="1">
        <v>2023</v>
      </c>
      <c r="B494" s="6">
        <v>45267</v>
      </c>
      <c r="C494" s="10" t="s">
        <v>510</v>
      </c>
      <c r="D494" s="4">
        <v>52.4</v>
      </c>
      <c r="E494" s="4"/>
      <c r="F494" s="4">
        <f t="shared" si="18"/>
        <v>4279.71</v>
      </c>
      <c r="G494" s="1"/>
      <c r="H494" s="1" t="s">
        <v>27</v>
      </c>
      <c r="I494" s="4">
        <v>52.4</v>
      </c>
      <c r="J494" s="1"/>
      <c r="K494" s="1"/>
      <c r="L494" s="1"/>
      <c r="M494" s="1"/>
      <c r="N494" s="1"/>
      <c r="O494" s="1"/>
      <c r="P494" s="5">
        <f t="shared" si="19"/>
        <v>0</v>
      </c>
    </row>
    <row r="495" spans="1:16" ht="60">
      <c r="A495" s="1">
        <v>2023</v>
      </c>
      <c r="B495" s="6">
        <v>45267</v>
      </c>
      <c r="C495" s="10" t="s">
        <v>511</v>
      </c>
      <c r="D495" s="4">
        <v>616</v>
      </c>
      <c r="E495" s="4"/>
      <c r="F495" s="4">
        <f t="shared" si="18"/>
        <v>4895.71</v>
      </c>
      <c r="G495" s="1"/>
      <c r="H495" s="1" t="s">
        <v>25</v>
      </c>
      <c r="I495" s="4">
        <v>554.5</v>
      </c>
      <c r="J495" s="1" t="s">
        <v>27</v>
      </c>
      <c r="K495" s="1">
        <v>61.5</v>
      </c>
      <c r="L495" s="1"/>
      <c r="M495" s="1"/>
      <c r="N495" s="1"/>
      <c r="O495" s="1"/>
      <c r="P495" s="5">
        <f t="shared" si="19"/>
        <v>0</v>
      </c>
    </row>
    <row r="496" spans="1:16">
      <c r="A496" s="1">
        <v>2023</v>
      </c>
      <c r="B496" s="6">
        <v>45267</v>
      </c>
      <c r="C496" s="10" t="s">
        <v>137</v>
      </c>
      <c r="D496" s="4"/>
      <c r="E496" s="4">
        <v>0.25</v>
      </c>
      <c r="F496" s="4">
        <f t="shared" si="18"/>
        <v>4895.46</v>
      </c>
      <c r="G496" s="1" t="s">
        <v>80</v>
      </c>
      <c r="H496" s="1"/>
      <c r="I496" s="4"/>
      <c r="J496" s="1"/>
      <c r="K496" s="1"/>
      <c r="L496" s="1"/>
      <c r="M496" s="1"/>
      <c r="N496" s="1"/>
      <c r="O496" s="1"/>
      <c r="P496" s="5">
        <f t="shared" si="19"/>
        <v>0.25</v>
      </c>
    </row>
    <row r="497" spans="1:16" ht="60">
      <c r="A497" s="1">
        <v>2023</v>
      </c>
      <c r="B497" s="6">
        <v>45267</v>
      </c>
      <c r="C497" s="10" t="s">
        <v>512</v>
      </c>
      <c r="D497" s="4"/>
      <c r="E497" s="4">
        <v>1201.81</v>
      </c>
      <c r="F497" s="4">
        <f t="shared" si="18"/>
        <v>3693.65</v>
      </c>
      <c r="G497" s="1" t="s">
        <v>14</v>
      </c>
      <c r="H497" s="1"/>
      <c r="I497" s="4"/>
      <c r="J497" s="1"/>
      <c r="K497" s="1"/>
      <c r="L497" s="1"/>
      <c r="M497" s="1"/>
      <c r="N497" s="1"/>
      <c r="O497" s="1"/>
      <c r="P497" s="5">
        <f t="shared" si="19"/>
        <v>1201.81</v>
      </c>
    </row>
    <row r="498" spans="1:16">
      <c r="A498" s="1">
        <v>2023</v>
      </c>
      <c r="B498" s="6">
        <v>45267</v>
      </c>
      <c r="C498" s="10" t="s">
        <v>137</v>
      </c>
      <c r="D498" s="4"/>
      <c r="E498" s="4">
        <v>0.25</v>
      </c>
      <c r="F498" s="4">
        <f t="shared" si="18"/>
        <v>3693.4</v>
      </c>
      <c r="G498" s="1" t="s">
        <v>80</v>
      </c>
      <c r="H498" s="1"/>
      <c r="I498" s="4"/>
      <c r="J498" s="1"/>
      <c r="K498" s="1"/>
      <c r="L498" s="1"/>
      <c r="M498" s="1"/>
      <c r="N498" s="1"/>
      <c r="O498" s="1"/>
      <c r="P498" s="5">
        <f t="shared" si="19"/>
        <v>0.25</v>
      </c>
    </row>
    <row r="499" spans="1:16" ht="60">
      <c r="A499" s="1">
        <v>2023</v>
      </c>
      <c r="B499" s="6">
        <v>45267</v>
      </c>
      <c r="C499" s="10" t="s">
        <v>513</v>
      </c>
      <c r="D499" s="4"/>
      <c r="E499" s="4">
        <v>448.15</v>
      </c>
      <c r="F499" s="4">
        <f t="shared" si="18"/>
        <v>3245.25</v>
      </c>
      <c r="G499" s="1" t="s">
        <v>28</v>
      </c>
      <c r="H499" s="1"/>
      <c r="I499" s="4"/>
      <c r="J499" s="1"/>
      <c r="K499" s="1"/>
      <c r="L499" s="1"/>
      <c r="M499" s="1"/>
      <c r="N499" s="1"/>
      <c r="O499" s="1"/>
      <c r="P499" s="5">
        <f t="shared" si="19"/>
        <v>448.15</v>
      </c>
    </row>
    <row r="500" spans="1:16" ht="45">
      <c r="A500" s="1">
        <v>2023</v>
      </c>
      <c r="B500" s="6">
        <v>45271</v>
      </c>
      <c r="C500" s="10" t="s">
        <v>514</v>
      </c>
      <c r="D500" s="4">
        <v>123.8</v>
      </c>
      <c r="E500" s="4"/>
      <c r="F500" s="4">
        <f t="shared" si="18"/>
        <v>3369.05</v>
      </c>
      <c r="G500" s="1"/>
      <c r="H500" s="1" t="s">
        <v>13</v>
      </c>
      <c r="I500" s="4">
        <v>123.8</v>
      </c>
      <c r="J500" s="1"/>
      <c r="K500" s="1"/>
      <c r="L500" s="1"/>
      <c r="M500" s="1"/>
      <c r="N500" s="1"/>
      <c r="O500" s="1"/>
      <c r="P500" s="5">
        <f t="shared" si="19"/>
        <v>0</v>
      </c>
    </row>
    <row r="501" spans="1:16" ht="45">
      <c r="A501" s="1">
        <v>2023</v>
      </c>
      <c r="B501" s="6">
        <v>45271</v>
      </c>
      <c r="C501" s="10" t="s">
        <v>515</v>
      </c>
      <c r="D501" s="4">
        <v>210.7</v>
      </c>
      <c r="E501" s="4"/>
      <c r="F501" s="4">
        <f t="shared" si="18"/>
        <v>3579.75</v>
      </c>
      <c r="G501" s="1"/>
      <c r="H501" s="1" t="s">
        <v>13</v>
      </c>
      <c r="I501" s="4">
        <v>210.7</v>
      </c>
      <c r="J501" s="1"/>
      <c r="K501" s="1"/>
      <c r="L501" s="1"/>
      <c r="M501" s="1"/>
      <c r="N501" s="1"/>
      <c r="O501" s="1"/>
      <c r="P501" s="5">
        <f t="shared" si="19"/>
        <v>0</v>
      </c>
    </row>
    <row r="502" spans="1:16" ht="60">
      <c r="A502" s="1">
        <v>2023</v>
      </c>
      <c r="B502" s="6">
        <v>45272</v>
      </c>
      <c r="C502" s="10" t="s">
        <v>516</v>
      </c>
      <c r="D502" s="4">
        <v>169.7</v>
      </c>
      <c r="E502" s="4"/>
      <c r="F502" s="4">
        <f t="shared" si="18"/>
        <v>3749.45</v>
      </c>
      <c r="G502" s="1"/>
      <c r="H502" s="1" t="s">
        <v>13</v>
      </c>
      <c r="I502" s="4">
        <v>169.7</v>
      </c>
      <c r="J502" s="1"/>
      <c r="K502" s="1"/>
      <c r="L502" s="1"/>
      <c r="M502" s="1"/>
      <c r="N502" s="1"/>
      <c r="O502" s="1"/>
      <c r="P502" s="5">
        <f t="shared" si="19"/>
        <v>0</v>
      </c>
    </row>
    <row r="503" spans="1:16" ht="60">
      <c r="A503" s="1">
        <v>2023</v>
      </c>
      <c r="B503" s="6">
        <v>45272</v>
      </c>
      <c r="C503" s="10" t="s">
        <v>517</v>
      </c>
      <c r="D503" s="4">
        <v>35.200000000000003</v>
      </c>
      <c r="E503" s="4"/>
      <c r="F503" s="4">
        <f t="shared" si="18"/>
        <v>3784.6499999999996</v>
      </c>
      <c r="G503" s="1"/>
      <c r="H503" s="1" t="s">
        <v>13</v>
      </c>
      <c r="I503" s="4">
        <v>35.200000000000003</v>
      </c>
      <c r="J503" s="1"/>
      <c r="K503" s="1"/>
      <c r="L503" s="1"/>
      <c r="M503" s="1"/>
      <c r="N503" s="1"/>
      <c r="O503" s="1"/>
      <c r="P503" s="5">
        <f t="shared" si="19"/>
        <v>0</v>
      </c>
    </row>
    <row r="504" spans="1:16" ht="60">
      <c r="A504" s="1">
        <v>2023</v>
      </c>
      <c r="B504" s="6">
        <v>45272</v>
      </c>
      <c r="C504" s="10" t="s">
        <v>518</v>
      </c>
      <c r="D504" s="4">
        <v>254.3</v>
      </c>
      <c r="E504" s="4"/>
      <c r="F504" s="4">
        <f t="shared" si="18"/>
        <v>4038.95</v>
      </c>
      <c r="G504" s="1"/>
      <c r="H504" s="1" t="s">
        <v>13</v>
      </c>
      <c r="I504" s="4">
        <v>254.3</v>
      </c>
      <c r="J504" s="1"/>
      <c r="K504" s="1"/>
      <c r="L504" s="1"/>
      <c r="M504" s="1"/>
      <c r="N504" s="1"/>
      <c r="O504" s="1"/>
      <c r="P504" s="5">
        <f t="shared" si="19"/>
        <v>0</v>
      </c>
    </row>
    <row r="505" spans="1:16" ht="60">
      <c r="A505" s="1">
        <v>2023</v>
      </c>
      <c r="B505" s="6">
        <v>45272</v>
      </c>
      <c r="C505" s="10" t="s">
        <v>519</v>
      </c>
      <c r="D505" s="4">
        <v>162.1</v>
      </c>
      <c r="E505" s="4"/>
      <c r="F505" s="4">
        <f t="shared" si="18"/>
        <v>4201.05</v>
      </c>
      <c r="G505" s="1"/>
      <c r="H505" s="1" t="s">
        <v>13</v>
      </c>
      <c r="I505" s="4">
        <v>162.1</v>
      </c>
      <c r="J505" s="1"/>
      <c r="K505" s="1"/>
      <c r="L505" s="1"/>
      <c r="M505" s="1"/>
      <c r="N505" s="1"/>
      <c r="O505" s="1"/>
      <c r="P505" s="5">
        <f t="shared" si="19"/>
        <v>0</v>
      </c>
    </row>
    <row r="506" spans="1:16" ht="75">
      <c r="A506" s="1">
        <v>2023</v>
      </c>
      <c r="B506" s="6">
        <v>45272</v>
      </c>
      <c r="C506" s="10" t="s">
        <v>520</v>
      </c>
      <c r="D506" s="4">
        <v>128.85</v>
      </c>
      <c r="E506" s="4"/>
      <c r="F506" s="4">
        <f t="shared" si="18"/>
        <v>4329.9000000000005</v>
      </c>
      <c r="G506" s="1"/>
      <c r="H506" s="1" t="s">
        <v>13</v>
      </c>
      <c r="I506" s="4">
        <v>44.2</v>
      </c>
      <c r="J506" s="1" t="s">
        <v>25</v>
      </c>
      <c r="K506" s="1">
        <v>84.65</v>
      </c>
      <c r="L506" s="1"/>
      <c r="M506" s="1"/>
      <c r="N506" s="1"/>
      <c r="O506" s="1"/>
      <c r="P506" s="5">
        <f t="shared" si="19"/>
        <v>-1.4210854715202004E-14</v>
      </c>
    </row>
    <row r="507" spans="1:16" ht="75">
      <c r="A507" s="1">
        <v>2023</v>
      </c>
      <c r="B507" s="6">
        <v>45272</v>
      </c>
      <c r="C507" s="10" t="s">
        <v>521</v>
      </c>
      <c r="D507" s="4">
        <v>59</v>
      </c>
      <c r="E507" s="4"/>
      <c r="F507" s="4">
        <f t="shared" si="18"/>
        <v>4388.9000000000005</v>
      </c>
      <c r="G507" s="1"/>
      <c r="H507" s="1" t="s">
        <v>13</v>
      </c>
      <c r="I507" s="4">
        <v>59</v>
      </c>
      <c r="J507" s="1"/>
      <c r="K507" s="1"/>
      <c r="L507" s="1"/>
      <c r="M507" s="1"/>
      <c r="N507" s="1"/>
      <c r="O507" s="1"/>
      <c r="P507" s="5">
        <f t="shared" si="19"/>
        <v>0</v>
      </c>
    </row>
    <row r="508" spans="1:16" ht="60">
      <c r="A508" s="1">
        <v>2023</v>
      </c>
      <c r="B508" s="6">
        <v>45272</v>
      </c>
      <c r="C508" s="10" t="s">
        <v>522</v>
      </c>
      <c r="D508" s="4">
        <v>56.9</v>
      </c>
      <c r="E508" s="4"/>
      <c r="F508" s="4">
        <f t="shared" si="18"/>
        <v>4445.8</v>
      </c>
      <c r="G508" s="1"/>
      <c r="H508" s="1" t="s">
        <v>13</v>
      </c>
      <c r="I508" s="4">
        <v>56.9</v>
      </c>
      <c r="J508" s="1"/>
      <c r="K508" s="1"/>
      <c r="L508" s="1"/>
      <c r="M508" s="1"/>
      <c r="N508" s="1"/>
      <c r="O508" s="1"/>
      <c r="P508" s="5">
        <f t="shared" si="19"/>
        <v>0</v>
      </c>
    </row>
    <row r="509" spans="1:16" ht="75">
      <c r="A509" s="1">
        <v>2023</v>
      </c>
      <c r="B509" s="6">
        <v>45272</v>
      </c>
      <c r="C509" s="10" t="s">
        <v>523</v>
      </c>
      <c r="D509" s="4">
        <v>261.7</v>
      </c>
      <c r="E509" s="4"/>
      <c r="F509" s="4">
        <f t="shared" si="18"/>
        <v>4707.5</v>
      </c>
      <c r="G509" s="1"/>
      <c r="H509" s="1" t="s">
        <v>13</v>
      </c>
      <c r="I509" s="4">
        <v>261.7</v>
      </c>
      <c r="J509" s="1"/>
      <c r="K509" s="1"/>
      <c r="L509" s="1"/>
      <c r="M509" s="1"/>
      <c r="N509" s="1"/>
      <c r="O509" s="1"/>
      <c r="P509" s="5">
        <f t="shared" si="19"/>
        <v>0</v>
      </c>
    </row>
    <row r="510" spans="1:16" ht="60">
      <c r="A510" s="1">
        <v>2023</v>
      </c>
      <c r="B510" s="6">
        <v>45272</v>
      </c>
      <c r="C510" s="10" t="s">
        <v>524</v>
      </c>
      <c r="D510" s="4">
        <v>265.5</v>
      </c>
      <c r="E510" s="4"/>
      <c r="F510" s="4">
        <f t="shared" ref="F510:F564" si="20">F509+D510-E510</f>
        <v>4973</v>
      </c>
      <c r="G510" s="1"/>
      <c r="H510" s="1" t="s">
        <v>13</v>
      </c>
      <c r="I510" s="4">
        <v>265.5</v>
      </c>
      <c r="J510" s="1"/>
      <c r="K510" s="1"/>
      <c r="L510" s="1"/>
      <c r="M510" s="1"/>
      <c r="N510" s="1"/>
      <c r="O510" s="1"/>
      <c r="P510" s="5">
        <f t="shared" ref="P510:P564" si="21">D510+E510-I510-K510-M510-O510</f>
        <v>0</v>
      </c>
    </row>
    <row r="511" spans="1:16" ht="75">
      <c r="A511" s="1">
        <v>2023</v>
      </c>
      <c r="B511" s="6">
        <v>45272</v>
      </c>
      <c r="C511" s="10" t="s">
        <v>525</v>
      </c>
      <c r="D511" s="4">
        <v>53</v>
      </c>
      <c r="E511" s="4"/>
      <c r="F511" s="4">
        <f t="shared" si="20"/>
        <v>5026</v>
      </c>
      <c r="G511" s="1"/>
      <c r="H511" s="1" t="s">
        <v>13</v>
      </c>
      <c r="I511" s="4">
        <v>53</v>
      </c>
      <c r="J511" s="1"/>
      <c r="K511" s="1"/>
      <c r="L511" s="1"/>
      <c r="M511" s="1"/>
      <c r="N511" s="1"/>
      <c r="O511" s="1"/>
      <c r="P511" s="5">
        <f t="shared" si="21"/>
        <v>0</v>
      </c>
    </row>
    <row r="512" spans="1:16" ht="60">
      <c r="A512" s="1">
        <v>2023</v>
      </c>
      <c r="B512" s="6">
        <v>45272</v>
      </c>
      <c r="C512" s="10" t="s">
        <v>526</v>
      </c>
      <c r="D512" s="4">
        <v>17.2</v>
      </c>
      <c r="E512" s="4"/>
      <c r="F512" s="4">
        <f t="shared" si="20"/>
        <v>5043.2</v>
      </c>
      <c r="G512" s="1"/>
      <c r="H512" s="1" t="s">
        <v>13</v>
      </c>
      <c r="I512" s="4">
        <v>17.2</v>
      </c>
      <c r="J512" s="1"/>
      <c r="K512" s="1"/>
      <c r="L512" s="1"/>
      <c r="M512" s="1"/>
      <c r="N512" s="1"/>
      <c r="O512" s="1"/>
      <c r="P512" s="5">
        <f t="shared" si="21"/>
        <v>0</v>
      </c>
    </row>
    <row r="513" spans="1:16" ht="60">
      <c r="A513" s="1">
        <v>2023</v>
      </c>
      <c r="B513" s="6">
        <v>45272</v>
      </c>
      <c r="C513" s="10" t="s">
        <v>527</v>
      </c>
      <c r="D513" s="4">
        <v>65.599999999999994</v>
      </c>
      <c r="E513" s="4"/>
      <c r="F513" s="4">
        <f t="shared" si="20"/>
        <v>5108.8</v>
      </c>
      <c r="G513" s="1"/>
      <c r="H513" s="1" t="s">
        <v>13</v>
      </c>
      <c r="I513" s="4">
        <v>65.599999999999994</v>
      </c>
      <c r="J513" s="1"/>
      <c r="K513" s="1"/>
      <c r="L513" s="1"/>
      <c r="M513" s="1"/>
      <c r="N513" s="1"/>
      <c r="O513" s="1"/>
      <c r="P513" s="5">
        <f t="shared" si="21"/>
        <v>0</v>
      </c>
    </row>
    <row r="514" spans="1:16" ht="75">
      <c r="A514" s="1">
        <v>2023</v>
      </c>
      <c r="B514" s="6">
        <v>45272</v>
      </c>
      <c r="C514" s="10" t="s">
        <v>528</v>
      </c>
      <c r="D514" s="4">
        <v>33</v>
      </c>
      <c r="E514" s="4"/>
      <c r="F514" s="4">
        <f t="shared" si="20"/>
        <v>5141.8</v>
      </c>
      <c r="G514" s="1"/>
      <c r="H514" s="1" t="s">
        <v>13</v>
      </c>
      <c r="I514" s="4">
        <v>33</v>
      </c>
      <c r="J514" s="1"/>
      <c r="K514" s="1"/>
      <c r="L514" s="1"/>
      <c r="M514" s="1"/>
      <c r="N514" s="1"/>
      <c r="O514" s="1"/>
      <c r="P514" s="5">
        <f t="shared" si="21"/>
        <v>0</v>
      </c>
    </row>
    <row r="515" spans="1:16" ht="60">
      <c r="A515" s="1">
        <v>2023</v>
      </c>
      <c r="B515" s="6">
        <v>45272</v>
      </c>
      <c r="C515" s="10" t="s">
        <v>529</v>
      </c>
      <c r="D515" s="4">
        <v>136.1</v>
      </c>
      <c r="E515" s="4"/>
      <c r="F515" s="4">
        <f t="shared" si="20"/>
        <v>5277.9000000000005</v>
      </c>
      <c r="G515" s="1"/>
      <c r="H515" s="1" t="s">
        <v>13</v>
      </c>
      <c r="I515" s="4">
        <v>136.1</v>
      </c>
      <c r="J515" s="1"/>
      <c r="K515" s="1"/>
      <c r="L515" s="1"/>
      <c r="M515" s="1"/>
      <c r="N515" s="1"/>
      <c r="O515" s="1"/>
      <c r="P515" s="5">
        <f t="shared" si="21"/>
        <v>0</v>
      </c>
    </row>
    <row r="516" spans="1:16" ht="60">
      <c r="A516" s="1">
        <v>2023</v>
      </c>
      <c r="B516" s="6">
        <v>45272</v>
      </c>
      <c r="C516" s="10" t="s">
        <v>530</v>
      </c>
      <c r="D516" s="4">
        <v>98.3</v>
      </c>
      <c r="E516" s="4"/>
      <c r="F516" s="4">
        <f t="shared" si="20"/>
        <v>5376.2000000000007</v>
      </c>
      <c r="G516" s="1"/>
      <c r="H516" s="1" t="s">
        <v>13</v>
      </c>
      <c r="I516" s="4">
        <v>98.3</v>
      </c>
      <c r="J516" s="1"/>
      <c r="K516" s="1"/>
      <c r="L516" s="1"/>
      <c r="M516" s="1"/>
      <c r="N516" s="1"/>
      <c r="O516" s="1"/>
      <c r="P516" s="5">
        <f t="shared" si="21"/>
        <v>0</v>
      </c>
    </row>
    <row r="517" spans="1:16" ht="60">
      <c r="A517" s="1">
        <v>2023</v>
      </c>
      <c r="B517" s="6">
        <v>45272</v>
      </c>
      <c r="C517" s="10" t="s">
        <v>531</v>
      </c>
      <c r="D517" s="4">
        <v>86</v>
      </c>
      <c r="E517" s="4"/>
      <c r="F517" s="4">
        <f t="shared" si="20"/>
        <v>5462.2000000000007</v>
      </c>
      <c r="G517" s="1"/>
      <c r="H517" s="1" t="s">
        <v>13</v>
      </c>
      <c r="I517" s="4">
        <v>86</v>
      </c>
      <c r="J517" s="1"/>
      <c r="K517" s="1"/>
      <c r="L517" s="1"/>
      <c r="M517" s="1"/>
      <c r="N517" s="1"/>
      <c r="O517" s="1"/>
      <c r="P517" s="5">
        <f t="shared" si="21"/>
        <v>0</v>
      </c>
    </row>
    <row r="518" spans="1:16" ht="60">
      <c r="A518" s="1">
        <v>2023</v>
      </c>
      <c r="B518" s="6">
        <v>45272</v>
      </c>
      <c r="C518" s="10" t="s">
        <v>532</v>
      </c>
      <c r="D518" s="4">
        <v>263</v>
      </c>
      <c r="E518" s="4"/>
      <c r="F518" s="4">
        <f t="shared" si="20"/>
        <v>5725.2000000000007</v>
      </c>
      <c r="G518" s="1"/>
      <c r="H518" s="1" t="s">
        <v>13</v>
      </c>
      <c r="I518" s="4">
        <v>263</v>
      </c>
      <c r="J518" s="1"/>
      <c r="K518" s="1"/>
      <c r="L518" s="1"/>
      <c r="M518" s="1"/>
      <c r="N518" s="1"/>
      <c r="O518" s="1"/>
      <c r="P518" s="5">
        <f t="shared" si="21"/>
        <v>0</v>
      </c>
    </row>
    <row r="519" spans="1:16" ht="75">
      <c r="A519" s="1">
        <v>2023</v>
      </c>
      <c r="B519" s="6">
        <v>45273</v>
      </c>
      <c r="C519" s="10" t="s">
        <v>533</v>
      </c>
      <c r="D519" s="4">
        <v>61</v>
      </c>
      <c r="E519" s="4"/>
      <c r="F519" s="4">
        <f t="shared" si="20"/>
        <v>5786.2000000000007</v>
      </c>
      <c r="G519" s="1"/>
      <c r="H519" s="1" t="s">
        <v>27</v>
      </c>
      <c r="I519" s="4">
        <v>61</v>
      </c>
      <c r="J519" s="1"/>
      <c r="K519" s="1"/>
      <c r="L519" s="1"/>
      <c r="M519" s="1"/>
      <c r="N519" s="1"/>
      <c r="O519" s="1"/>
      <c r="P519" s="5">
        <f t="shared" si="21"/>
        <v>0</v>
      </c>
    </row>
    <row r="520" spans="1:16" ht="60">
      <c r="A520" s="1">
        <v>2023</v>
      </c>
      <c r="B520" s="6">
        <v>45273</v>
      </c>
      <c r="C520" s="10" t="s">
        <v>534</v>
      </c>
      <c r="D520" s="4">
        <v>192</v>
      </c>
      <c r="E520" s="4"/>
      <c r="F520" s="4">
        <f t="shared" si="20"/>
        <v>5978.2000000000007</v>
      </c>
      <c r="G520" s="1"/>
      <c r="H520" s="1" t="s">
        <v>13</v>
      </c>
      <c r="I520" s="4">
        <v>192</v>
      </c>
      <c r="J520" s="1"/>
      <c r="K520" s="1"/>
      <c r="L520" s="1"/>
      <c r="M520" s="1"/>
      <c r="N520" s="1"/>
      <c r="O520" s="1"/>
      <c r="P520" s="5">
        <f t="shared" si="21"/>
        <v>0</v>
      </c>
    </row>
    <row r="521" spans="1:16" ht="60">
      <c r="A521" s="1">
        <v>2023</v>
      </c>
      <c r="B521" s="6">
        <v>45274</v>
      </c>
      <c r="C521" s="10" t="s">
        <v>535</v>
      </c>
      <c r="D521" s="4">
        <v>110.5</v>
      </c>
      <c r="E521" s="4"/>
      <c r="F521" s="4">
        <f t="shared" si="20"/>
        <v>6088.7000000000007</v>
      </c>
      <c r="G521" s="1"/>
      <c r="H521" s="1" t="s">
        <v>13</v>
      </c>
      <c r="I521" s="4">
        <v>110.5</v>
      </c>
      <c r="J521" s="1"/>
      <c r="K521" s="1"/>
      <c r="L521" s="1"/>
      <c r="M521" s="1"/>
      <c r="N521" s="1"/>
      <c r="O521" s="1"/>
      <c r="P521" s="5">
        <f t="shared" si="21"/>
        <v>0</v>
      </c>
    </row>
    <row r="522" spans="1:16" ht="75">
      <c r="A522" s="1">
        <v>2023</v>
      </c>
      <c r="B522" s="6">
        <v>45274</v>
      </c>
      <c r="C522" s="10" t="s">
        <v>536</v>
      </c>
      <c r="D522" s="4">
        <v>433.5</v>
      </c>
      <c r="E522" s="4"/>
      <c r="F522" s="4">
        <f t="shared" si="20"/>
        <v>6522.2000000000007</v>
      </c>
      <c r="G522" s="1"/>
      <c r="H522" s="1" t="s">
        <v>13</v>
      </c>
      <c r="I522" s="4">
        <v>433.5</v>
      </c>
      <c r="J522" s="1"/>
      <c r="K522" s="1"/>
      <c r="L522" s="1"/>
      <c r="M522" s="1"/>
      <c r="N522" s="1"/>
      <c r="O522" s="1"/>
      <c r="P522" s="5">
        <f t="shared" si="21"/>
        <v>0</v>
      </c>
    </row>
    <row r="523" spans="1:16" ht="75">
      <c r="A523" s="1">
        <v>2023</v>
      </c>
      <c r="B523" s="6">
        <v>45274</v>
      </c>
      <c r="C523" s="10" t="s">
        <v>537</v>
      </c>
      <c r="D523" s="4">
        <v>174.2</v>
      </c>
      <c r="E523" s="4"/>
      <c r="F523" s="4">
        <f t="shared" si="20"/>
        <v>6696.4000000000005</v>
      </c>
      <c r="G523" s="1"/>
      <c r="H523" s="1" t="s">
        <v>13</v>
      </c>
      <c r="I523" s="4">
        <v>174.2</v>
      </c>
      <c r="J523" s="1"/>
      <c r="K523" s="1"/>
      <c r="L523" s="1"/>
      <c r="M523" s="1"/>
      <c r="N523" s="1"/>
      <c r="O523" s="1"/>
      <c r="P523" s="5">
        <f t="shared" si="21"/>
        <v>0</v>
      </c>
    </row>
    <row r="524" spans="1:16" ht="60">
      <c r="A524" s="1">
        <v>2023</v>
      </c>
      <c r="B524" s="6">
        <v>45274</v>
      </c>
      <c r="C524" s="10" t="s">
        <v>538</v>
      </c>
      <c r="D524" s="4">
        <v>147.9</v>
      </c>
      <c r="E524" s="4"/>
      <c r="F524" s="4">
        <f t="shared" si="20"/>
        <v>6844.3</v>
      </c>
      <c r="G524" s="1"/>
      <c r="H524" s="1" t="s">
        <v>13</v>
      </c>
      <c r="I524" s="4">
        <v>147.9</v>
      </c>
      <c r="J524" s="1"/>
      <c r="K524" s="1"/>
      <c r="L524" s="1"/>
      <c r="M524" s="1"/>
      <c r="N524" s="1"/>
      <c r="O524" s="1"/>
      <c r="P524" s="5">
        <f t="shared" si="21"/>
        <v>0</v>
      </c>
    </row>
    <row r="525" spans="1:16" ht="60">
      <c r="A525" s="1">
        <v>2023</v>
      </c>
      <c r="B525" s="6">
        <v>45274</v>
      </c>
      <c r="C525" s="10" t="s">
        <v>539</v>
      </c>
      <c r="D525" s="4">
        <v>65</v>
      </c>
      <c r="E525" s="4"/>
      <c r="F525" s="4">
        <f t="shared" si="20"/>
        <v>6909.3</v>
      </c>
      <c r="G525" s="1"/>
      <c r="H525" s="1" t="s">
        <v>13</v>
      </c>
      <c r="I525" s="4">
        <v>65</v>
      </c>
      <c r="J525" s="1"/>
      <c r="K525" s="1"/>
      <c r="L525" s="1"/>
      <c r="M525" s="1"/>
      <c r="N525" s="1"/>
      <c r="O525" s="1"/>
      <c r="P525" s="5">
        <f t="shared" si="21"/>
        <v>0</v>
      </c>
    </row>
    <row r="526" spans="1:16" ht="60">
      <c r="A526" s="1">
        <v>2023</v>
      </c>
      <c r="B526" s="6">
        <v>45275</v>
      </c>
      <c r="C526" s="10" t="s">
        <v>540</v>
      </c>
      <c r="D526" s="4">
        <v>68.77</v>
      </c>
      <c r="E526" s="4"/>
      <c r="F526" s="4">
        <f t="shared" si="20"/>
        <v>6978.0700000000006</v>
      </c>
      <c r="G526" s="1"/>
      <c r="H526" s="1" t="s">
        <v>33</v>
      </c>
      <c r="I526" s="4">
        <v>68.77</v>
      </c>
      <c r="J526" s="1"/>
      <c r="K526" s="1"/>
      <c r="L526" s="1"/>
      <c r="M526" s="1"/>
      <c r="N526" s="1"/>
      <c r="O526" s="1"/>
      <c r="P526" s="5">
        <f t="shared" si="21"/>
        <v>0</v>
      </c>
    </row>
    <row r="527" spans="1:16" ht="75">
      <c r="A527" s="1">
        <v>2023</v>
      </c>
      <c r="B527" s="6">
        <v>45275</v>
      </c>
      <c r="C527" s="10" t="s">
        <v>541</v>
      </c>
      <c r="D527" s="4">
        <v>169.64</v>
      </c>
      <c r="E527" s="4"/>
      <c r="F527" s="4">
        <f t="shared" si="20"/>
        <v>7147.7100000000009</v>
      </c>
      <c r="G527" s="1"/>
      <c r="H527" s="1" t="s">
        <v>15</v>
      </c>
      <c r="I527" s="4">
        <v>80.94</v>
      </c>
      <c r="J527" s="1" t="s">
        <v>13</v>
      </c>
      <c r="K527" s="1">
        <v>32.299999999999997</v>
      </c>
      <c r="L527" s="1" t="s">
        <v>33</v>
      </c>
      <c r="M527" s="1">
        <v>56.4</v>
      </c>
      <c r="N527" s="1"/>
      <c r="O527" s="1"/>
      <c r="P527" s="5">
        <f t="shared" si="21"/>
        <v>-7.1054273576010019E-15</v>
      </c>
    </row>
    <row r="528" spans="1:16" ht="75">
      <c r="A528" s="1">
        <v>2023</v>
      </c>
      <c r="B528" s="6">
        <v>45275</v>
      </c>
      <c r="C528" s="10" t="s">
        <v>542</v>
      </c>
      <c r="D528" s="4">
        <v>195</v>
      </c>
      <c r="E528" s="4"/>
      <c r="F528" s="4">
        <f t="shared" si="20"/>
        <v>7342.7100000000009</v>
      </c>
      <c r="G528" s="1"/>
      <c r="H528" s="1" t="s">
        <v>33</v>
      </c>
      <c r="I528" s="4">
        <v>37.119999999999997</v>
      </c>
      <c r="J528" s="1" t="s">
        <v>15</v>
      </c>
      <c r="K528" s="1">
        <f>195-37.12</f>
        <v>157.88</v>
      </c>
      <c r="L528" s="1"/>
      <c r="M528" s="1"/>
      <c r="N528" s="1"/>
      <c r="O528" s="1"/>
      <c r="P528" s="5">
        <f t="shared" si="21"/>
        <v>0</v>
      </c>
    </row>
    <row r="529" spans="1:16" ht="60">
      <c r="A529" s="1">
        <v>2023</v>
      </c>
      <c r="B529" s="6">
        <v>45275</v>
      </c>
      <c r="C529" s="10" t="s">
        <v>543</v>
      </c>
      <c r="D529" s="4">
        <v>186</v>
      </c>
      <c r="E529" s="4"/>
      <c r="F529" s="4">
        <f t="shared" si="20"/>
        <v>7528.7100000000009</v>
      </c>
      <c r="G529" s="1"/>
      <c r="H529" s="1" t="s">
        <v>13</v>
      </c>
      <c r="I529" s="4">
        <v>111.6</v>
      </c>
      <c r="J529" s="1" t="s">
        <v>15</v>
      </c>
      <c r="K529" s="1">
        <v>74.37</v>
      </c>
      <c r="L529" s="1"/>
      <c r="M529" s="1"/>
      <c r="N529" s="1"/>
      <c r="O529" s="1"/>
      <c r="P529" s="5">
        <f t="shared" si="21"/>
        <v>3.0000000000001137E-2</v>
      </c>
    </row>
    <row r="530" spans="1:16" ht="60">
      <c r="A530" s="1">
        <v>2023</v>
      </c>
      <c r="B530" s="6">
        <v>45275</v>
      </c>
      <c r="C530" s="10" t="s">
        <v>544</v>
      </c>
      <c r="D530" s="4">
        <v>101</v>
      </c>
      <c r="E530" s="4"/>
      <c r="F530" s="4">
        <f t="shared" si="20"/>
        <v>7629.7100000000009</v>
      </c>
      <c r="G530" s="1"/>
      <c r="H530" s="1" t="s">
        <v>15</v>
      </c>
      <c r="I530" s="4">
        <v>101</v>
      </c>
      <c r="J530" s="1"/>
      <c r="K530" s="1"/>
      <c r="L530" s="1"/>
      <c r="M530" s="1"/>
      <c r="N530" s="1"/>
      <c r="O530" s="1"/>
      <c r="P530" s="5">
        <f t="shared" si="21"/>
        <v>0</v>
      </c>
    </row>
    <row r="531" spans="1:16" ht="60">
      <c r="A531" s="1">
        <v>2023</v>
      </c>
      <c r="B531" s="6">
        <v>45275</v>
      </c>
      <c r="C531" s="10" t="s">
        <v>545</v>
      </c>
      <c r="D531" s="4">
        <v>2082.9</v>
      </c>
      <c r="E531" s="4"/>
      <c r="F531" s="4">
        <f t="shared" si="20"/>
        <v>9712.61</v>
      </c>
      <c r="G531" s="1"/>
      <c r="H531" s="1" t="s">
        <v>13</v>
      </c>
      <c r="I531" s="4">
        <v>2082.9</v>
      </c>
      <c r="J531" s="1"/>
      <c r="K531" s="1"/>
      <c r="L531" s="1"/>
      <c r="M531" s="1"/>
      <c r="N531" s="1"/>
      <c r="O531" s="1"/>
      <c r="P531" s="5">
        <f t="shared" si="21"/>
        <v>0</v>
      </c>
    </row>
    <row r="532" spans="1:16" ht="60">
      <c r="A532" s="1">
        <v>2023</v>
      </c>
      <c r="B532" s="6">
        <v>45275</v>
      </c>
      <c r="C532" s="10" t="s">
        <v>546</v>
      </c>
      <c r="D532" s="4">
        <v>26.38</v>
      </c>
      <c r="E532" s="4"/>
      <c r="F532" s="4">
        <f t="shared" si="20"/>
        <v>9738.99</v>
      </c>
      <c r="G532" s="1"/>
      <c r="H532" s="1" t="s">
        <v>33</v>
      </c>
      <c r="I532" s="4">
        <v>26.38</v>
      </c>
      <c r="J532" s="1"/>
      <c r="K532" s="1"/>
      <c r="L532" s="1"/>
      <c r="M532" s="1"/>
      <c r="N532" s="1"/>
      <c r="O532" s="1"/>
      <c r="P532" s="5">
        <f t="shared" si="21"/>
        <v>0</v>
      </c>
    </row>
    <row r="533" spans="1:16" ht="60">
      <c r="A533" s="1">
        <v>2023</v>
      </c>
      <c r="B533" s="6">
        <v>45278</v>
      </c>
      <c r="C533" s="10" t="s">
        <v>547</v>
      </c>
      <c r="D533" s="4">
        <v>105.57</v>
      </c>
      <c r="E533" s="4"/>
      <c r="F533" s="4">
        <f t="shared" si="20"/>
        <v>9844.56</v>
      </c>
      <c r="G533" s="1"/>
      <c r="H533" s="1" t="s">
        <v>33</v>
      </c>
      <c r="I533" s="4">
        <v>105.57</v>
      </c>
      <c r="J533" s="1"/>
      <c r="K533" s="1"/>
      <c r="L533" s="1"/>
      <c r="M533" s="1"/>
      <c r="N533" s="1"/>
      <c r="O533" s="1"/>
      <c r="P533" s="5">
        <f t="shared" si="21"/>
        <v>0</v>
      </c>
    </row>
    <row r="534" spans="1:16" ht="75">
      <c r="A534" s="1">
        <v>2023</v>
      </c>
      <c r="B534" s="6">
        <v>45278</v>
      </c>
      <c r="C534" s="10" t="s">
        <v>548</v>
      </c>
      <c r="D534" s="4">
        <v>153</v>
      </c>
      <c r="E534" s="4"/>
      <c r="F534" s="4">
        <f t="shared" si="20"/>
        <v>9997.56</v>
      </c>
      <c r="G534" s="1"/>
      <c r="H534" s="1" t="s">
        <v>15</v>
      </c>
      <c r="I534" s="4">
        <v>153</v>
      </c>
      <c r="J534" s="1"/>
      <c r="K534" s="1"/>
      <c r="L534" s="1"/>
      <c r="M534" s="1"/>
      <c r="N534" s="1"/>
      <c r="O534" s="1"/>
      <c r="P534" s="5">
        <f t="shared" si="21"/>
        <v>0</v>
      </c>
    </row>
    <row r="535" spans="1:16" ht="75">
      <c r="A535" s="1">
        <v>2023</v>
      </c>
      <c r="B535" s="6">
        <v>45278</v>
      </c>
      <c r="C535" s="10" t="s">
        <v>549</v>
      </c>
      <c r="D535" s="4">
        <v>120.98</v>
      </c>
      <c r="E535" s="4"/>
      <c r="F535" s="4">
        <f t="shared" si="20"/>
        <v>10118.539999999999</v>
      </c>
      <c r="G535" s="1"/>
      <c r="H535" s="1" t="s">
        <v>15</v>
      </c>
      <c r="I535" s="4">
        <v>120.98</v>
      </c>
      <c r="J535" s="1"/>
      <c r="K535" s="1"/>
      <c r="L535" s="1"/>
      <c r="M535" s="1"/>
      <c r="N535" s="1"/>
      <c r="O535" s="1"/>
      <c r="P535" s="5">
        <f t="shared" si="21"/>
        <v>0</v>
      </c>
    </row>
    <row r="536" spans="1:16" ht="60">
      <c r="A536" s="1">
        <v>2023</v>
      </c>
      <c r="B536" s="6">
        <v>45278</v>
      </c>
      <c r="C536" s="10" t="s">
        <v>550</v>
      </c>
      <c r="D536" s="4">
        <v>1628.1</v>
      </c>
      <c r="E536" s="4"/>
      <c r="F536" s="4">
        <f t="shared" si="20"/>
        <v>11746.64</v>
      </c>
      <c r="G536" s="1"/>
      <c r="H536" s="1" t="s">
        <v>13</v>
      </c>
      <c r="I536" s="4">
        <v>1574.6</v>
      </c>
      <c r="J536" s="1" t="s">
        <v>25</v>
      </c>
      <c r="K536" s="1">
        <v>53.5</v>
      </c>
      <c r="L536" s="1"/>
      <c r="M536" s="1"/>
      <c r="N536" s="1"/>
      <c r="O536" s="1"/>
      <c r="P536" s="5">
        <f t="shared" si="21"/>
        <v>0</v>
      </c>
    </row>
    <row r="537" spans="1:16" ht="60">
      <c r="A537" s="1">
        <v>2023</v>
      </c>
      <c r="B537" s="6">
        <v>45278</v>
      </c>
      <c r="C537" s="10" t="s">
        <v>551</v>
      </c>
      <c r="D537" s="4">
        <v>147</v>
      </c>
      <c r="E537" s="4"/>
      <c r="F537" s="4">
        <f t="shared" si="20"/>
        <v>11893.64</v>
      </c>
      <c r="G537" s="1"/>
      <c r="H537" s="1" t="s">
        <v>13</v>
      </c>
      <c r="I537" s="4">
        <v>112.6</v>
      </c>
      <c r="J537" s="1" t="s">
        <v>33</v>
      </c>
      <c r="K537" s="1">
        <v>33.99</v>
      </c>
      <c r="L537" s="1"/>
      <c r="M537" s="1"/>
      <c r="N537" s="1"/>
      <c r="O537" s="1"/>
      <c r="P537" s="5">
        <f t="shared" si="21"/>
        <v>0.41000000000000369</v>
      </c>
    </row>
    <row r="538" spans="1:16" ht="45">
      <c r="A538" s="1">
        <v>2023</v>
      </c>
      <c r="B538" s="6">
        <v>45278</v>
      </c>
      <c r="C538" s="10" t="s">
        <v>552</v>
      </c>
      <c r="D538" s="4">
        <v>450</v>
      </c>
      <c r="E538" s="4"/>
      <c r="F538" s="4">
        <f t="shared" si="20"/>
        <v>12343.64</v>
      </c>
      <c r="G538" s="1"/>
      <c r="H538" s="1" t="s">
        <v>13</v>
      </c>
      <c r="I538" s="4">
        <v>122.9</v>
      </c>
      <c r="J538" s="1" t="s">
        <v>33</v>
      </c>
      <c r="K538" s="1">
        <v>50.41</v>
      </c>
      <c r="L538" s="1" t="s">
        <v>15</v>
      </c>
      <c r="M538" s="1">
        <f>125.56+150.76</f>
        <v>276.32</v>
      </c>
      <c r="N538" s="1"/>
      <c r="O538" s="1"/>
      <c r="P538" s="5">
        <f t="shared" si="21"/>
        <v>0.37000000000006139</v>
      </c>
    </row>
    <row r="539" spans="1:16" ht="45">
      <c r="A539" s="1">
        <v>2023</v>
      </c>
      <c r="B539" s="6">
        <v>45278</v>
      </c>
      <c r="C539" s="10" t="s">
        <v>553</v>
      </c>
      <c r="D539" s="4"/>
      <c r="E539" s="4">
        <v>788.19</v>
      </c>
      <c r="F539" s="4">
        <f t="shared" si="20"/>
        <v>11555.449999999999</v>
      </c>
      <c r="G539" s="1" t="s">
        <v>23</v>
      </c>
      <c r="H539" s="1"/>
      <c r="I539" s="4"/>
      <c r="J539" s="1"/>
      <c r="K539" s="1"/>
      <c r="L539" s="1"/>
      <c r="M539" s="1"/>
      <c r="N539" s="1"/>
      <c r="O539" s="1"/>
      <c r="P539" s="5">
        <f t="shared" si="21"/>
        <v>788.19</v>
      </c>
    </row>
    <row r="540" spans="1:16">
      <c r="A540" s="1">
        <v>2023</v>
      </c>
      <c r="B540" s="6">
        <v>45278</v>
      </c>
      <c r="C540" s="10" t="s">
        <v>137</v>
      </c>
      <c r="D540" s="4"/>
      <c r="E540" s="4">
        <v>0.25</v>
      </c>
      <c r="F540" s="4">
        <f t="shared" si="20"/>
        <v>11555.199999999999</v>
      </c>
      <c r="G540" s="1" t="s">
        <v>80</v>
      </c>
      <c r="H540" s="1"/>
      <c r="I540" s="4"/>
      <c r="J540" s="1"/>
      <c r="K540" s="1"/>
      <c r="L540" s="1"/>
      <c r="M540" s="1"/>
      <c r="N540" s="1"/>
      <c r="O540" s="1"/>
      <c r="P540" s="5">
        <f t="shared" si="21"/>
        <v>0.25</v>
      </c>
    </row>
    <row r="541" spans="1:16" ht="60">
      <c r="A541" s="1">
        <v>2023</v>
      </c>
      <c r="B541" s="6">
        <v>45278</v>
      </c>
      <c r="C541" s="10" t="s">
        <v>554</v>
      </c>
      <c r="D541" s="4"/>
      <c r="E541" s="4">
        <v>2024.17</v>
      </c>
      <c r="F541" s="4">
        <f t="shared" si="20"/>
        <v>9531.0299999999988</v>
      </c>
      <c r="G541" s="1" t="s">
        <v>15</v>
      </c>
      <c r="H541" s="1"/>
      <c r="I541" s="4"/>
      <c r="J541" s="1"/>
      <c r="K541" s="1"/>
      <c r="L541" s="1"/>
      <c r="M541" s="1"/>
      <c r="N541" s="1"/>
      <c r="O541" s="1"/>
      <c r="P541" s="5">
        <f t="shared" si="21"/>
        <v>2024.17</v>
      </c>
    </row>
    <row r="542" spans="1:16" ht="45">
      <c r="A542" s="1">
        <v>2023</v>
      </c>
      <c r="B542" s="6">
        <v>45278</v>
      </c>
      <c r="C542" s="10" t="s">
        <v>555</v>
      </c>
      <c r="D542" s="4"/>
      <c r="E542" s="4">
        <v>1628.86</v>
      </c>
      <c r="F542" s="4">
        <f t="shared" si="20"/>
        <v>7902.1699999999992</v>
      </c>
      <c r="G542" s="1" t="s">
        <v>25</v>
      </c>
      <c r="H542" s="1"/>
      <c r="I542" s="4"/>
      <c r="J542" s="1"/>
      <c r="K542" s="1"/>
      <c r="L542" s="1"/>
      <c r="M542" s="1"/>
      <c r="N542" s="1"/>
      <c r="O542" s="1"/>
      <c r="P542" s="5">
        <f t="shared" si="21"/>
        <v>1628.86</v>
      </c>
    </row>
    <row r="543" spans="1:16" ht="60">
      <c r="A543" s="1">
        <v>2023</v>
      </c>
      <c r="B543" s="6">
        <v>45279</v>
      </c>
      <c r="C543" s="10" t="s">
        <v>556</v>
      </c>
      <c r="D543" s="4">
        <v>121.33</v>
      </c>
      <c r="E543" s="4"/>
      <c r="F543" s="4">
        <f t="shared" si="20"/>
        <v>8023.4999999999991</v>
      </c>
      <c r="G543" s="1"/>
      <c r="H543" s="1" t="s">
        <v>15</v>
      </c>
      <c r="I543" s="4">
        <v>121.33</v>
      </c>
      <c r="J543" s="1"/>
      <c r="K543" s="1"/>
      <c r="L543" s="1"/>
      <c r="M543" s="1"/>
      <c r="N543" s="1"/>
      <c r="O543" s="1"/>
      <c r="P543" s="5">
        <f t="shared" si="21"/>
        <v>0</v>
      </c>
    </row>
    <row r="544" spans="1:16" ht="75">
      <c r="A544" s="1">
        <v>2023</v>
      </c>
      <c r="B544" s="6">
        <v>45279</v>
      </c>
      <c r="C544" s="10" t="s">
        <v>557</v>
      </c>
      <c r="D544" s="4">
        <v>45.9</v>
      </c>
      <c r="E544" s="4"/>
      <c r="F544" s="4">
        <f t="shared" si="20"/>
        <v>8069.3999999999987</v>
      </c>
      <c r="G544" s="1"/>
      <c r="H544" s="1" t="s">
        <v>13</v>
      </c>
      <c r="I544" s="4">
        <v>45.9</v>
      </c>
      <c r="J544" s="1"/>
      <c r="K544" s="1"/>
      <c r="L544" s="1"/>
      <c r="M544" s="1"/>
      <c r="N544" s="1"/>
      <c r="O544" s="1"/>
      <c r="P544" s="5">
        <f t="shared" si="21"/>
        <v>0</v>
      </c>
    </row>
    <row r="545" spans="1:16" ht="60">
      <c r="A545" s="1">
        <v>2023</v>
      </c>
      <c r="B545" s="6">
        <v>45279</v>
      </c>
      <c r="C545" s="10" t="s">
        <v>558</v>
      </c>
      <c r="D545" s="4">
        <v>53.43</v>
      </c>
      <c r="E545" s="4"/>
      <c r="F545" s="4">
        <f t="shared" si="20"/>
        <v>8122.829999999999</v>
      </c>
      <c r="G545" s="1"/>
      <c r="H545" s="1" t="s">
        <v>23</v>
      </c>
      <c r="I545" s="4">
        <v>53.43</v>
      </c>
      <c r="J545" s="1"/>
      <c r="K545" s="1"/>
      <c r="L545" s="1"/>
      <c r="M545" s="1"/>
      <c r="N545" s="1"/>
      <c r="O545" s="1"/>
      <c r="P545" s="5">
        <f t="shared" si="21"/>
        <v>0</v>
      </c>
    </row>
    <row r="546" spans="1:16" ht="75">
      <c r="A546" s="1">
        <v>2023</v>
      </c>
      <c r="B546" s="6">
        <v>45279</v>
      </c>
      <c r="C546" s="10" t="s">
        <v>559</v>
      </c>
      <c r="D546" s="4">
        <v>157.1</v>
      </c>
      <c r="E546" s="4"/>
      <c r="F546" s="4">
        <f t="shared" si="20"/>
        <v>8279.9299999999985</v>
      </c>
      <c r="G546" s="1"/>
      <c r="H546" s="1" t="s">
        <v>13</v>
      </c>
      <c r="I546" s="4">
        <v>67.900000000000006</v>
      </c>
      <c r="J546" s="1" t="s">
        <v>23</v>
      </c>
      <c r="K546" s="1">
        <v>66.97</v>
      </c>
      <c r="L546" s="1" t="s">
        <v>29</v>
      </c>
      <c r="M546" s="1">
        <v>22.2</v>
      </c>
      <c r="N546" s="1"/>
      <c r="O546" s="1"/>
      <c r="P546" s="5">
        <f t="shared" si="21"/>
        <v>2.9999999999990479E-2</v>
      </c>
    </row>
    <row r="547" spans="1:16" ht="60">
      <c r="A547" s="1">
        <v>2023</v>
      </c>
      <c r="B547" s="6">
        <v>45279</v>
      </c>
      <c r="C547" s="10" t="s">
        <v>560</v>
      </c>
      <c r="D547" s="4">
        <v>28.2</v>
      </c>
      <c r="E547" s="4"/>
      <c r="F547" s="4">
        <f t="shared" si="20"/>
        <v>8308.1299999999992</v>
      </c>
      <c r="G547" s="1"/>
      <c r="H547" s="1" t="s">
        <v>29</v>
      </c>
      <c r="I547" s="4">
        <v>28.2</v>
      </c>
      <c r="J547" s="1"/>
      <c r="K547" s="1"/>
      <c r="L547" s="1"/>
      <c r="M547" s="1"/>
      <c r="N547" s="1"/>
      <c r="O547" s="1"/>
      <c r="P547" s="5">
        <f t="shared" si="21"/>
        <v>0</v>
      </c>
    </row>
    <row r="548" spans="1:16" ht="60">
      <c r="A548" s="1">
        <v>2023</v>
      </c>
      <c r="B548" s="6">
        <v>45279</v>
      </c>
      <c r="C548" s="10" t="s">
        <v>561</v>
      </c>
      <c r="D548" s="4">
        <v>1585</v>
      </c>
      <c r="E548" s="4"/>
      <c r="F548" s="4">
        <f t="shared" si="20"/>
        <v>9893.1299999999992</v>
      </c>
      <c r="G548" s="1"/>
      <c r="H548" s="1" t="s">
        <v>13</v>
      </c>
      <c r="I548" s="4">
        <v>1290</v>
      </c>
      <c r="J548" s="1" t="s">
        <v>15</v>
      </c>
      <c r="K548" s="1">
        <v>294</v>
      </c>
      <c r="L548" s="1"/>
      <c r="M548" s="1"/>
      <c r="N548" s="1"/>
      <c r="O548" s="1"/>
      <c r="P548" s="5">
        <f t="shared" si="21"/>
        <v>1</v>
      </c>
    </row>
    <row r="549" spans="1:16" ht="75">
      <c r="A549" s="1">
        <v>2023</v>
      </c>
      <c r="B549" s="6">
        <v>45279</v>
      </c>
      <c r="C549" s="10" t="s">
        <v>562</v>
      </c>
      <c r="D549" s="4">
        <v>205.17</v>
      </c>
      <c r="E549" s="4"/>
      <c r="F549" s="4">
        <f t="shared" si="20"/>
        <v>10098.299999999999</v>
      </c>
      <c r="G549" s="1"/>
      <c r="H549" s="1" t="s">
        <v>15</v>
      </c>
      <c r="I549" s="4">
        <v>60.27</v>
      </c>
      <c r="J549" s="1" t="s">
        <v>13</v>
      </c>
      <c r="K549" s="1">
        <v>47.8</v>
      </c>
      <c r="L549" s="1" t="s">
        <v>25</v>
      </c>
      <c r="M549" s="1">
        <v>97.11</v>
      </c>
      <c r="N549" s="1"/>
      <c r="O549" s="1"/>
      <c r="P549" s="5">
        <f t="shared" si="21"/>
        <v>-1.0000000000019327E-2</v>
      </c>
    </row>
    <row r="550" spans="1:16" ht="75">
      <c r="A550" s="1">
        <v>2023</v>
      </c>
      <c r="B550" s="6">
        <v>45281</v>
      </c>
      <c r="C550" s="10" t="s">
        <v>563</v>
      </c>
      <c r="D550" s="4">
        <v>34.53</v>
      </c>
      <c r="E550" s="4"/>
      <c r="F550" s="4">
        <f t="shared" si="20"/>
        <v>10132.83</v>
      </c>
      <c r="G550" s="1"/>
      <c r="H550" s="1" t="s">
        <v>33</v>
      </c>
      <c r="I550" s="4">
        <v>20.68</v>
      </c>
      <c r="J550" s="1" t="s">
        <v>23</v>
      </c>
      <c r="K550" s="1">
        <v>13.85</v>
      </c>
      <c r="L550" s="1"/>
      <c r="M550" s="1"/>
      <c r="N550" s="1"/>
      <c r="O550" s="1"/>
      <c r="P550" s="5">
        <f t="shared" si="21"/>
        <v>1.7763568394002505E-15</v>
      </c>
    </row>
    <row r="551" spans="1:16" ht="60">
      <c r="A551" s="1">
        <v>2023</v>
      </c>
      <c r="B551" s="6">
        <v>45281</v>
      </c>
      <c r="C551" s="10" t="s">
        <v>564</v>
      </c>
      <c r="D551" s="4">
        <v>77.78</v>
      </c>
      <c r="E551" s="4"/>
      <c r="F551" s="4">
        <f t="shared" si="20"/>
        <v>10210.61</v>
      </c>
      <c r="G551" s="1"/>
      <c r="H551" s="1" t="s">
        <v>23</v>
      </c>
      <c r="I551" s="4">
        <v>77.78</v>
      </c>
      <c r="J551" s="1"/>
      <c r="K551" s="1"/>
      <c r="L551" s="1"/>
      <c r="M551" s="1"/>
      <c r="N551" s="1"/>
      <c r="O551" s="1"/>
      <c r="P551" s="5">
        <f t="shared" si="21"/>
        <v>0</v>
      </c>
    </row>
    <row r="552" spans="1:16" ht="75">
      <c r="A552" s="1">
        <v>2023</v>
      </c>
      <c r="B552" s="6">
        <v>45282</v>
      </c>
      <c r="C552" s="10" t="s">
        <v>565</v>
      </c>
      <c r="D552" s="4">
        <v>276.88</v>
      </c>
      <c r="E552" s="4"/>
      <c r="F552" s="4">
        <f t="shared" si="20"/>
        <v>10487.49</v>
      </c>
      <c r="G552" s="1"/>
      <c r="H552" s="1" t="s">
        <v>23</v>
      </c>
      <c r="I552" s="4">
        <v>105.15</v>
      </c>
      <c r="J552" s="1" t="s">
        <v>12</v>
      </c>
      <c r="K552" s="1">
        <v>49.5</v>
      </c>
      <c r="L552" s="1" t="s">
        <v>17</v>
      </c>
      <c r="M552" s="1">
        <v>23.8</v>
      </c>
      <c r="N552" s="1" t="s">
        <v>15</v>
      </c>
      <c r="O552" s="1">
        <v>98.43</v>
      </c>
      <c r="P552" s="5">
        <f t="shared" si="21"/>
        <v>0</v>
      </c>
    </row>
    <row r="553" spans="1:16" ht="75">
      <c r="A553" s="1">
        <v>2023</v>
      </c>
      <c r="B553" s="6">
        <v>45282</v>
      </c>
      <c r="C553" s="10" t="s">
        <v>566</v>
      </c>
      <c r="D553" s="4">
        <v>40.380000000000003</v>
      </c>
      <c r="E553" s="4"/>
      <c r="F553" s="4">
        <f t="shared" si="20"/>
        <v>10527.869999999999</v>
      </c>
      <c r="G553" s="1"/>
      <c r="H553" s="1" t="s">
        <v>23</v>
      </c>
      <c r="I553" s="4">
        <v>40.380000000000003</v>
      </c>
      <c r="J553" s="1"/>
      <c r="K553" s="1"/>
      <c r="L553" s="1"/>
      <c r="M553" s="1"/>
      <c r="N553" s="1"/>
      <c r="O553" s="1"/>
      <c r="P553" s="5">
        <f t="shared" si="21"/>
        <v>0</v>
      </c>
    </row>
    <row r="554" spans="1:16" ht="75">
      <c r="A554" s="1">
        <v>2023</v>
      </c>
      <c r="B554" s="6">
        <v>45282</v>
      </c>
      <c r="C554" s="10" t="s">
        <v>567</v>
      </c>
      <c r="D554" s="4">
        <v>193.27</v>
      </c>
      <c r="E554" s="4"/>
      <c r="F554" s="4">
        <f t="shared" si="20"/>
        <v>10721.14</v>
      </c>
      <c r="G554" s="1"/>
      <c r="H554" s="1" t="s">
        <v>13</v>
      </c>
      <c r="I554" s="4">
        <v>56.6</v>
      </c>
      <c r="J554" s="1" t="s">
        <v>15</v>
      </c>
      <c r="K554" s="1">
        <v>78.97</v>
      </c>
      <c r="L554" s="1" t="s">
        <v>17</v>
      </c>
      <c r="M554" s="1">
        <v>57.7</v>
      </c>
      <c r="N554" s="1"/>
      <c r="O554" s="1"/>
      <c r="P554" s="5">
        <f t="shared" si="21"/>
        <v>1.4210854715202004E-14</v>
      </c>
    </row>
    <row r="555" spans="1:16" ht="75">
      <c r="A555" s="1">
        <v>2023</v>
      </c>
      <c r="B555" s="6">
        <v>45282</v>
      </c>
      <c r="C555" s="10" t="s">
        <v>568</v>
      </c>
      <c r="D555" s="4">
        <v>403</v>
      </c>
      <c r="E555" s="4"/>
      <c r="F555" s="4">
        <f t="shared" si="20"/>
        <v>11124.14</v>
      </c>
      <c r="G555" s="1"/>
      <c r="H555" s="1" t="s">
        <v>12</v>
      </c>
      <c r="I555" s="4">
        <v>272.5</v>
      </c>
      <c r="J555" s="1" t="s">
        <v>17</v>
      </c>
      <c r="K555" s="1">
        <v>70.2</v>
      </c>
      <c r="L555" s="1" t="s">
        <v>29</v>
      </c>
      <c r="M555" s="1">
        <v>59.5</v>
      </c>
      <c r="N555" s="1"/>
      <c r="O555" s="1"/>
      <c r="P555" s="5">
        <f t="shared" si="21"/>
        <v>0.79999999999999716</v>
      </c>
    </row>
    <row r="556" spans="1:16" ht="60">
      <c r="A556" s="1">
        <v>2023</v>
      </c>
      <c r="B556" s="6">
        <v>45287</v>
      </c>
      <c r="C556" s="10" t="s">
        <v>569</v>
      </c>
      <c r="D556" s="4">
        <v>136.83000000000001</v>
      </c>
      <c r="E556" s="4"/>
      <c r="F556" s="4">
        <f t="shared" si="20"/>
        <v>11260.97</v>
      </c>
      <c r="G556" s="1"/>
      <c r="H556" s="1" t="s">
        <v>23</v>
      </c>
      <c r="I556" s="4">
        <v>136.83000000000001</v>
      </c>
      <c r="J556" s="1"/>
      <c r="K556" s="1"/>
      <c r="L556" s="1"/>
      <c r="M556" s="1"/>
      <c r="N556" s="1"/>
      <c r="O556" s="1"/>
      <c r="P556" s="5">
        <f t="shared" si="21"/>
        <v>0</v>
      </c>
    </row>
    <row r="557" spans="1:16" ht="60">
      <c r="A557" s="1">
        <v>2023</v>
      </c>
      <c r="B557" s="6">
        <v>45287</v>
      </c>
      <c r="C557" s="10" t="s">
        <v>570</v>
      </c>
      <c r="D557" s="4">
        <v>30</v>
      </c>
      <c r="E557" s="4"/>
      <c r="F557" s="4">
        <f t="shared" si="20"/>
        <v>11290.97</v>
      </c>
      <c r="G557" s="1"/>
      <c r="H557" s="1" t="s">
        <v>29</v>
      </c>
      <c r="I557" s="4">
        <v>30</v>
      </c>
      <c r="J557" s="1"/>
      <c r="K557" s="1"/>
      <c r="L557" s="1"/>
      <c r="M557" s="1"/>
      <c r="N557" s="1"/>
      <c r="O557" s="1"/>
      <c r="P557" s="18">
        <f t="shared" si="21"/>
        <v>0</v>
      </c>
    </row>
    <row r="558" spans="1:16" ht="60">
      <c r="A558" s="1">
        <v>2023</v>
      </c>
      <c r="B558" s="6">
        <v>45287</v>
      </c>
      <c r="C558" s="10" t="s">
        <v>571</v>
      </c>
      <c r="D558" s="4">
        <v>191.1</v>
      </c>
      <c r="E558" s="4"/>
      <c r="F558" s="4">
        <f t="shared" si="20"/>
        <v>11482.07</v>
      </c>
      <c r="G558" s="1"/>
      <c r="H558" s="1" t="s">
        <v>23</v>
      </c>
      <c r="I558" s="4">
        <v>191.1</v>
      </c>
      <c r="J558" s="1"/>
      <c r="K558" s="1"/>
      <c r="L558" s="1"/>
      <c r="M558" s="1"/>
      <c r="N558" s="1"/>
      <c r="O558" s="1"/>
      <c r="P558" s="18">
        <f t="shared" si="21"/>
        <v>0</v>
      </c>
    </row>
    <row r="559" spans="1:16" ht="60">
      <c r="A559" s="1">
        <v>2023</v>
      </c>
      <c r="B559" s="6">
        <v>45287</v>
      </c>
      <c r="C559" s="10" t="s">
        <v>572</v>
      </c>
      <c r="D559" s="4">
        <v>310.26</v>
      </c>
      <c r="E559" s="4"/>
      <c r="F559" s="4">
        <f t="shared" si="20"/>
        <v>11792.33</v>
      </c>
      <c r="G559" s="1"/>
      <c r="H559" s="1" t="s">
        <v>25</v>
      </c>
      <c r="I559" s="4">
        <v>67.27</v>
      </c>
      <c r="J559" s="1" t="s">
        <v>14</v>
      </c>
      <c r="K559" s="1">
        <v>52.52</v>
      </c>
      <c r="L559" s="1" t="s">
        <v>15</v>
      </c>
      <c r="M559" s="1">
        <v>190.47</v>
      </c>
      <c r="N559" s="1"/>
      <c r="O559" s="1"/>
      <c r="P559" s="18">
        <f t="shared" si="21"/>
        <v>0</v>
      </c>
    </row>
    <row r="560" spans="1:16" ht="45">
      <c r="A560" s="1">
        <v>2023</v>
      </c>
      <c r="B560" s="6">
        <v>45287</v>
      </c>
      <c r="C560" s="10" t="s">
        <v>573</v>
      </c>
      <c r="D560" s="4">
        <v>83.48</v>
      </c>
      <c r="E560" s="4"/>
      <c r="F560" s="4">
        <f t="shared" si="20"/>
        <v>11875.81</v>
      </c>
      <c r="G560" s="1"/>
      <c r="H560" s="1" t="s">
        <v>14</v>
      </c>
      <c r="I560" s="4">
        <v>83.48</v>
      </c>
      <c r="J560" s="1"/>
      <c r="K560" s="1"/>
      <c r="L560" s="1"/>
      <c r="M560" s="1"/>
      <c r="N560" s="1"/>
      <c r="O560" s="1"/>
      <c r="P560" s="18">
        <f t="shared" si="21"/>
        <v>0</v>
      </c>
    </row>
    <row r="561" spans="1:16" ht="60">
      <c r="A561" s="1">
        <v>2023</v>
      </c>
      <c r="B561" s="6">
        <v>45287</v>
      </c>
      <c r="C561" s="10" t="s">
        <v>574</v>
      </c>
      <c r="D561" s="4">
        <v>282.5</v>
      </c>
      <c r="E561" s="4"/>
      <c r="F561" s="4">
        <f t="shared" si="20"/>
        <v>12158.31</v>
      </c>
      <c r="G561" s="1"/>
      <c r="H561" s="1" t="s">
        <v>29</v>
      </c>
      <c r="I561" s="1">
        <v>20.9</v>
      </c>
      <c r="J561" s="1" t="s">
        <v>23</v>
      </c>
      <c r="K561" s="1">
        <v>102.66</v>
      </c>
      <c r="L561" s="1" t="s">
        <v>14</v>
      </c>
      <c r="M561" s="1">
        <v>26.55</v>
      </c>
      <c r="N561" s="1" t="s">
        <v>17</v>
      </c>
      <c r="O561" s="1">
        <v>132.19999999999999</v>
      </c>
      <c r="P561" s="18">
        <f t="shared" si="21"/>
        <v>0.19000000000002615</v>
      </c>
    </row>
    <row r="562" spans="1:16" ht="60">
      <c r="A562" s="1">
        <v>2023</v>
      </c>
      <c r="B562" s="6">
        <v>45287</v>
      </c>
      <c r="C562" s="10" t="s">
        <v>575</v>
      </c>
      <c r="D562" s="4"/>
      <c r="E562" s="4">
        <v>5000</v>
      </c>
      <c r="F562" s="4">
        <f t="shared" si="20"/>
        <v>7158.3099999999995</v>
      </c>
      <c r="G562" s="1" t="s">
        <v>13</v>
      </c>
      <c r="H562" s="1"/>
      <c r="I562" s="1"/>
      <c r="J562" s="1"/>
      <c r="K562" s="1"/>
      <c r="L562" s="1"/>
      <c r="M562" s="1"/>
      <c r="N562" s="1"/>
      <c r="O562" s="1"/>
      <c r="P562" s="18">
        <f t="shared" si="21"/>
        <v>5000</v>
      </c>
    </row>
    <row r="563" spans="1:16">
      <c r="A563" s="1">
        <v>2023</v>
      </c>
      <c r="B563" s="6">
        <v>45287</v>
      </c>
      <c r="C563" s="10" t="s">
        <v>137</v>
      </c>
      <c r="D563" s="4"/>
      <c r="E563" s="4">
        <v>0.25</v>
      </c>
      <c r="F563" s="4">
        <f t="shared" si="20"/>
        <v>7158.0599999999995</v>
      </c>
      <c r="G563" s="1" t="s">
        <v>80</v>
      </c>
      <c r="H563" s="1"/>
      <c r="I563" s="1"/>
      <c r="J563" s="1"/>
      <c r="K563" s="1"/>
      <c r="L563" s="1"/>
      <c r="M563" s="1"/>
      <c r="N563" s="1"/>
      <c r="O563" s="1"/>
      <c r="P563" s="18">
        <f t="shared" si="21"/>
        <v>0.25</v>
      </c>
    </row>
    <row r="564" spans="1:16" ht="75">
      <c r="A564" s="1">
        <v>2023</v>
      </c>
      <c r="B564" s="6">
        <v>45288</v>
      </c>
      <c r="C564" s="10" t="s">
        <v>576</v>
      </c>
      <c r="D564" s="4">
        <v>51.89</v>
      </c>
      <c r="E564" s="4"/>
      <c r="F564" s="4">
        <f t="shared" si="20"/>
        <v>7209.95</v>
      </c>
      <c r="G564" s="1"/>
      <c r="H564" s="1" t="s">
        <v>14</v>
      </c>
      <c r="I564" s="1">
        <v>51.89</v>
      </c>
      <c r="J564" s="1"/>
      <c r="K564" s="1"/>
      <c r="L564" s="1"/>
      <c r="M564" s="1"/>
      <c r="N564" s="1"/>
      <c r="O564" s="1"/>
      <c r="P564" s="18">
        <f t="shared" si="21"/>
        <v>0</v>
      </c>
    </row>
    <row r="565" spans="1:16" ht="60">
      <c r="A565" s="1">
        <v>2023</v>
      </c>
      <c r="B565" s="6">
        <v>45288</v>
      </c>
      <c r="C565" s="10" t="s">
        <v>577</v>
      </c>
      <c r="D565" s="4">
        <v>281.39999999999998</v>
      </c>
      <c r="E565" s="4"/>
      <c r="F565" s="4">
        <f t="shared" ref="F565:F602" si="22">F564+D565-E565</f>
        <v>7491.3499999999995</v>
      </c>
      <c r="G565" s="1"/>
      <c r="H565" s="1" t="s">
        <v>13</v>
      </c>
      <c r="I565" s="1">
        <v>281.39999999999998</v>
      </c>
      <c r="J565" s="1"/>
      <c r="K565" s="1"/>
      <c r="L565" s="1"/>
      <c r="M565" s="1"/>
      <c r="N565" s="1"/>
      <c r="O565" s="1"/>
      <c r="P565" s="18">
        <f t="shared" ref="P565:P602" si="23">D565+E565-I565-K565-M565-O565</f>
        <v>0</v>
      </c>
    </row>
    <row r="566" spans="1:16" ht="60">
      <c r="A566" s="1">
        <v>2023</v>
      </c>
      <c r="B566" s="6">
        <v>45288</v>
      </c>
      <c r="C566" s="10" t="s">
        <v>578</v>
      </c>
      <c r="D566" s="4">
        <v>51.6</v>
      </c>
      <c r="E566" s="4"/>
      <c r="F566" s="4">
        <f t="shared" si="22"/>
        <v>7542.95</v>
      </c>
      <c r="G566" s="1"/>
      <c r="H566" s="1" t="s">
        <v>17</v>
      </c>
      <c r="I566" s="1">
        <v>51.6</v>
      </c>
      <c r="J566" s="1"/>
      <c r="K566" s="1"/>
      <c r="L566" s="1"/>
      <c r="M566" s="1"/>
      <c r="N566" s="1" t="s">
        <v>12</v>
      </c>
      <c r="O566" s="1">
        <v>73.5</v>
      </c>
      <c r="P566" s="18">
        <f t="shared" si="23"/>
        <v>-73.5</v>
      </c>
    </row>
    <row r="567" spans="1:16" ht="60">
      <c r="A567" s="1">
        <v>2023</v>
      </c>
      <c r="B567" s="6">
        <v>45288</v>
      </c>
      <c r="C567" s="10" t="s">
        <v>579</v>
      </c>
      <c r="D567" s="4">
        <v>245.84</v>
      </c>
      <c r="E567" s="4"/>
      <c r="F567" s="4">
        <f t="shared" si="22"/>
        <v>7788.79</v>
      </c>
      <c r="G567" s="1"/>
      <c r="H567" s="14" t="s">
        <v>17</v>
      </c>
      <c r="I567" s="1">
        <f>94.6-46.2</f>
        <v>48.399999999999991</v>
      </c>
      <c r="J567" s="1" t="s">
        <v>29</v>
      </c>
      <c r="K567" s="1">
        <v>8.4</v>
      </c>
      <c r="L567" s="1" t="s">
        <v>15</v>
      </c>
      <c r="M567" s="1">
        <v>80.739999999999995</v>
      </c>
      <c r="N567" s="1" t="s">
        <v>13</v>
      </c>
      <c r="O567" s="1">
        <v>34.799999999999997</v>
      </c>
      <c r="P567" s="18">
        <f t="shared" si="23"/>
        <v>73.5</v>
      </c>
    </row>
    <row r="568" spans="1:16" ht="60">
      <c r="A568" s="1">
        <v>2023</v>
      </c>
      <c r="B568" s="6">
        <v>45288</v>
      </c>
      <c r="C568" s="10" t="s">
        <v>580</v>
      </c>
      <c r="D568" s="4">
        <v>29.8</v>
      </c>
      <c r="E568" s="4"/>
      <c r="F568" s="4">
        <f t="shared" si="22"/>
        <v>7818.59</v>
      </c>
      <c r="G568" s="1"/>
      <c r="H568" s="1" t="s">
        <v>17</v>
      </c>
      <c r="I568" s="1">
        <v>29.8</v>
      </c>
      <c r="J568" s="1"/>
      <c r="K568" s="1"/>
      <c r="L568" s="1"/>
      <c r="M568" s="1"/>
      <c r="N568" s="1"/>
      <c r="O568" s="1"/>
      <c r="P568" s="18">
        <f t="shared" si="23"/>
        <v>0</v>
      </c>
    </row>
    <row r="569" spans="1:16" ht="60">
      <c r="A569" s="1">
        <v>2023</v>
      </c>
      <c r="B569" s="6">
        <v>45288</v>
      </c>
      <c r="C569" s="10" t="s">
        <v>581</v>
      </c>
      <c r="D569" s="4">
        <v>15.4</v>
      </c>
      <c r="E569" s="4"/>
      <c r="F569" s="4">
        <f t="shared" si="22"/>
        <v>7833.99</v>
      </c>
      <c r="G569" s="1"/>
      <c r="H569" s="1" t="s">
        <v>17</v>
      </c>
      <c r="I569" s="1">
        <v>15.4</v>
      </c>
      <c r="J569" s="1"/>
      <c r="K569" s="1"/>
      <c r="L569" s="1"/>
      <c r="M569" s="1"/>
      <c r="N569" s="1"/>
      <c r="O569" s="1"/>
      <c r="P569" s="18">
        <f t="shared" si="23"/>
        <v>0</v>
      </c>
    </row>
    <row r="570" spans="1:16">
      <c r="A570" s="1">
        <v>2023</v>
      </c>
      <c r="B570" s="6">
        <v>45288</v>
      </c>
      <c r="C570" s="10" t="s">
        <v>137</v>
      </c>
      <c r="D570" s="4"/>
      <c r="E570" s="4">
        <v>0.25</v>
      </c>
      <c r="F570" s="4">
        <f t="shared" si="22"/>
        <v>7833.74</v>
      </c>
      <c r="G570" s="1" t="s">
        <v>80</v>
      </c>
      <c r="H570" s="1"/>
      <c r="I570" s="1"/>
      <c r="J570" s="1"/>
      <c r="K570" s="1"/>
      <c r="L570" s="1"/>
      <c r="M570" s="1"/>
      <c r="N570" s="1"/>
      <c r="O570" s="1"/>
      <c r="P570" s="18">
        <f t="shared" si="23"/>
        <v>0.25</v>
      </c>
    </row>
    <row r="571" spans="1:16" ht="60">
      <c r="A571" s="1">
        <v>2023</v>
      </c>
      <c r="B571" s="6">
        <v>45288</v>
      </c>
      <c r="C571" s="10" t="s">
        <v>582</v>
      </c>
      <c r="D571" s="4"/>
      <c r="E571" s="4">
        <v>206.1</v>
      </c>
      <c r="F571" s="4">
        <f t="shared" si="22"/>
        <v>7627.6399999999994</v>
      </c>
      <c r="G571" s="1" t="s">
        <v>29</v>
      </c>
      <c r="H571" s="1"/>
      <c r="I571" s="1"/>
      <c r="J571" s="1"/>
      <c r="K571" s="1"/>
      <c r="L571" s="1"/>
      <c r="M571" s="1"/>
      <c r="N571" s="1"/>
      <c r="O571" s="1"/>
      <c r="P571" s="18">
        <f t="shared" si="23"/>
        <v>206.1</v>
      </c>
    </row>
    <row r="572" spans="1:16" ht="45">
      <c r="A572" s="1">
        <v>2023</v>
      </c>
      <c r="B572" s="6">
        <v>45288</v>
      </c>
      <c r="C572" s="10" t="s">
        <v>583</v>
      </c>
      <c r="D572" s="4"/>
      <c r="E572" s="4">
        <v>399.29</v>
      </c>
      <c r="F572" s="4">
        <f t="shared" si="22"/>
        <v>7228.3499999999995</v>
      </c>
      <c r="G572" s="1" t="s">
        <v>33</v>
      </c>
      <c r="H572" s="1"/>
      <c r="I572" s="1"/>
      <c r="J572" s="1"/>
      <c r="K572" s="1"/>
      <c r="L572" s="1"/>
      <c r="M572" s="1"/>
      <c r="N572" s="1"/>
      <c r="O572" s="1"/>
      <c r="P572" s="18">
        <f t="shared" si="23"/>
        <v>399.29</v>
      </c>
    </row>
    <row r="573" spans="1:16">
      <c r="A573" s="1">
        <v>2023</v>
      </c>
      <c r="B573" s="6">
        <v>45291</v>
      </c>
      <c r="C573" s="10" t="s">
        <v>584</v>
      </c>
      <c r="D573" s="4"/>
      <c r="E573" s="4">
        <v>72</v>
      </c>
      <c r="F573" s="4">
        <f t="shared" si="22"/>
        <v>7156.3499999999995</v>
      </c>
      <c r="G573" s="1" t="s">
        <v>80</v>
      </c>
      <c r="H573" s="1"/>
      <c r="I573" s="1"/>
      <c r="J573" s="1"/>
      <c r="K573" s="1"/>
      <c r="L573" s="1"/>
      <c r="M573" s="1"/>
      <c r="N573" s="1"/>
      <c r="O573" s="1"/>
      <c r="P573" s="18">
        <f t="shared" si="23"/>
        <v>72</v>
      </c>
    </row>
    <row r="574" spans="1:16">
      <c r="A574" s="1">
        <v>2023</v>
      </c>
      <c r="B574" s="6">
        <v>45293</v>
      </c>
      <c r="C574" s="10" t="s">
        <v>585</v>
      </c>
      <c r="D574" s="4"/>
      <c r="E574" s="4">
        <v>25</v>
      </c>
      <c r="F574" s="4">
        <f t="shared" si="22"/>
        <v>7131.3499999999995</v>
      </c>
      <c r="G574" s="1" t="s">
        <v>80</v>
      </c>
      <c r="H574" s="1"/>
      <c r="I574" s="1"/>
      <c r="J574" s="1"/>
      <c r="K574" s="1"/>
      <c r="L574" s="1"/>
      <c r="M574" s="1"/>
      <c r="N574" s="1"/>
      <c r="O574" s="1"/>
      <c r="P574" s="18">
        <f t="shared" si="23"/>
        <v>25</v>
      </c>
    </row>
    <row r="575" spans="1:16" ht="75">
      <c r="A575" s="1">
        <v>2023</v>
      </c>
      <c r="B575" s="6">
        <v>45294</v>
      </c>
      <c r="C575" s="10" t="s">
        <v>586</v>
      </c>
      <c r="D575" s="4">
        <v>29.6</v>
      </c>
      <c r="E575" s="4"/>
      <c r="F575" s="4">
        <f t="shared" si="22"/>
        <v>7160.95</v>
      </c>
      <c r="G575" s="1"/>
      <c r="H575" s="1" t="s">
        <v>27</v>
      </c>
      <c r="I575" s="1">
        <v>29.6</v>
      </c>
      <c r="J575" s="1"/>
      <c r="K575" s="1"/>
      <c r="L575" s="1"/>
      <c r="M575" s="1"/>
      <c r="N575" s="1"/>
      <c r="O575" s="1"/>
      <c r="P575" s="18">
        <f t="shared" si="23"/>
        <v>0</v>
      </c>
    </row>
    <row r="576" spans="1:16" ht="30">
      <c r="A576" s="1">
        <v>2024</v>
      </c>
      <c r="B576" s="6">
        <v>45299</v>
      </c>
      <c r="C576" s="10" t="s">
        <v>587</v>
      </c>
      <c r="D576" s="4"/>
      <c r="E576" s="4">
        <v>4.5</v>
      </c>
      <c r="F576" s="4">
        <f t="shared" si="22"/>
        <v>7156.45</v>
      </c>
      <c r="G576" s="1"/>
      <c r="H576" s="1"/>
      <c r="I576" s="1"/>
      <c r="J576" s="1"/>
      <c r="K576" s="1"/>
      <c r="L576" s="1"/>
      <c r="M576" s="1"/>
      <c r="N576" s="1"/>
      <c r="O576" s="1"/>
      <c r="P576" s="18">
        <f t="shared" si="23"/>
        <v>4.5</v>
      </c>
    </row>
    <row r="577" spans="1:16">
      <c r="A577" s="1">
        <v>2023</v>
      </c>
      <c r="B577" s="6">
        <v>45300</v>
      </c>
      <c r="C577" s="10" t="s">
        <v>137</v>
      </c>
      <c r="D577" s="4"/>
      <c r="E577" s="4">
        <v>0.25</v>
      </c>
      <c r="F577" s="4">
        <f t="shared" si="22"/>
        <v>7156.2</v>
      </c>
      <c r="G577" s="1" t="s">
        <v>80</v>
      </c>
      <c r="H577" s="1"/>
      <c r="I577" s="1"/>
      <c r="J577" s="1"/>
      <c r="K577" s="1"/>
      <c r="L577" s="1"/>
      <c r="M577" s="1"/>
      <c r="N577" s="1"/>
      <c r="O577" s="1"/>
      <c r="P577" s="18">
        <f t="shared" si="23"/>
        <v>0.25</v>
      </c>
    </row>
    <row r="578" spans="1:16" ht="60">
      <c r="A578" s="1">
        <v>2023</v>
      </c>
      <c r="B578" s="6">
        <v>45300</v>
      </c>
      <c r="C578" s="10" t="s">
        <v>588</v>
      </c>
      <c r="D578" s="4"/>
      <c r="E578" s="4">
        <v>486.38</v>
      </c>
      <c r="F578" s="4">
        <f t="shared" si="22"/>
        <v>6669.82</v>
      </c>
      <c r="G578" s="1" t="s">
        <v>17</v>
      </c>
      <c r="H578" s="1"/>
      <c r="I578" s="1"/>
      <c r="J578" s="1"/>
      <c r="K578" s="1"/>
      <c r="L578" s="1"/>
      <c r="M578" s="1"/>
      <c r="N578" s="1"/>
      <c r="O578" s="1"/>
      <c r="P578" s="18">
        <f t="shared" si="23"/>
        <v>486.38</v>
      </c>
    </row>
    <row r="579" spans="1:16">
      <c r="A579" s="1">
        <v>2023</v>
      </c>
      <c r="B579" s="6">
        <v>45300</v>
      </c>
      <c r="C579" s="10" t="s">
        <v>137</v>
      </c>
      <c r="D579" s="4"/>
      <c r="E579" s="4">
        <v>0.25</v>
      </c>
      <c r="F579" s="4">
        <f t="shared" si="22"/>
        <v>6669.57</v>
      </c>
      <c r="G579" s="1" t="s">
        <v>80</v>
      </c>
      <c r="H579" s="1"/>
      <c r="I579" s="1"/>
      <c r="J579" s="1"/>
      <c r="K579" s="1"/>
      <c r="L579" s="1"/>
      <c r="M579" s="1"/>
      <c r="N579" s="1"/>
      <c r="O579" s="1"/>
      <c r="P579" s="18">
        <f t="shared" si="23"/>
        <v>0.25</v>
      </c>
    </row>
    <row r="580" spans="1:16" ht="60">
      <c r="A580" s="1">
        <v>2023</v>
      </c>
      <c r="B580" s="6">
        <v>45300</v>
      </c>
      <c r="C580" s="10" t="s">
        <v>589</v>
      </c>
      <c r="D580" s="4"/>
      <c r="E580" s="4">
        <v>4327.53</v>
      </c>
      <c r="F580" s="4">
        <f t="shared" si="22"/>
        <v>2342.04</v>
      </c>
      <c r="G580" s="1" t="s">
        <v>13</v>
      </c>
      <c r="H580" s="1"/>
      <c r="I580" s="1"/>
      <c r="J580" s="1"/>
      <c r="K580" s="1"/>
      <c r="L580" s="1"/>
      <c r="M580" s="1"/>
      <c r="N580" s="1"/>
      <c r="O580" s="1"/>
      <c r="P580" s="18">
        <f t="shared" si="23"/>
        <v>4327.53</v>
      </c>
    </row>
    <row r="581" spans="1:16" ht="60">
      <c r="A581" s="1">
        <v>2023</v>
      </c>
      <c r="B581" s="6">
        <v>45302</v>
      </c>
      <c r="C581" s="10" t="s">
        <v>590</v>
      </c>
      <c r="D581" s="4">
        <v>15.4</v>
      </c>
      <c r="E581" s="4"/>
      <c r="F581" s="4">
        <f t="shared" si="22"/>
        <v>2357.44</v>
      </c>
      <c r="G581" s="1"/>
      <c r="H581" s="1" t="s">
        <v>17</v>
      </c>
      <c r="I581" s="1">
        <v>15.4</v>
      </c>
      <c r="J581" s="1"/>
      <c r="K581" s="1"/>
      <c r="L581" s="1"/>
      <c r="M581" s="1"/>
      <c r="N581" s="1"/>
      <c r="O581" s="1"/>
      <c r="P581" s="18">
        <f t="shared" si="23"/>
        <v>0</v>
      </c>
    </row>
    <row r="582" spans="1:16" ht="60">
      <c r="A582" s="1">
        <v>2023</v>
      </c>
      <c r="B582" s="6">
        <v>45306</v>
      </c>
      <c r="C582" s="10" t="s">
        <v>591</v>
      </c>
      <c r="D582" s="4">
        <v>137</v>
      </c>
      <c r="E582" s="4"/>
      <c r="F582" s="4">
        <f t="shared" si="22"/>
        <v>2494.44</v>
      </c>
      <c r="G582" s="1"/>
      <c r="H582" s="1" t="s">
        <v>15</v>
      </c>
      <c r="I582" s="1">
        <v>137</v>
      </c>
      <c r="J582" s="1"/>
      <c r="K582" s="1"/>
      <c r="L582" s="1"/>
      <c r="M582" s="1"/>
      <c r="N582" s="1"/>
      <c r="O582" s="1"/>
      <c r="P582" s="18">
        <f t="shared" si="23"/>
        <v>0</v>
      </c>
    </row>
    <row r="583" spans="1:16" ht="60">
      <c r="A583" s="1">
        <v>2023</v>
      </c>
      <c r="B583" s="6">
        <v>45308</v>
      </c>
      <c r="C583" s="10" t="s">
        <v>592</v>
      </c>
      <c r="D583" s="4">
        <v>53.3</v>
      </c>
      <c r="E583" s="4"/>
      <c r="F583" s="4">
        <f t="shared" si="22"/>
        <v>2547.7400000000002</v>
      </c>
      <c r="G583" s="1"/>
      <c r="H583" s="1" t="s">
        <v>13</v>
      </c>
      <c r="I583" s="1">
        <v>53.3</v>
      </c>
      <c r="J583" s="1"/>
      <c r="K583" s="1"/>
      <c r="L583" s="1"/>
      <c r="M583" s="1"/>
      <c r="N583" s="1"/>
      <c r="O583" s="1"/>
      <c r="P583" s="18">
        <f t="shared" si="23"/>
        <v>0</v>
      </c>
    </row>
    <row r="584" spans="1:16" ht="45">
      <c r="A584" s="1">
        <v>2023</v>
      </c>
      <c r="B584" s="6">
        <v>45308</v>
      </c>
      <c r="C584" s="10" t="s">
        <v>593</v>
      </c>
      <c r="D584" s="4"/>
      <c r="E584" s="4">
        <v>402.5</v>
      </c>
      <c r="F584" s="4">
        <f t="shared" si="22"/>
        <v>2145.2400000000002</v>
      </c>
      <c r="G584" s="1" t="s">
        <v>12</v>
      </c>
      <c r="H584" s="1"/>
      <c r="I584" s="1"/>
      <c r="J584" s="1"/>
      <c r="K584" s="1"/>
      <c r="L584" s="1"/>
      <c r="M584" s="1"/>
      <c r="N584" s="1"/>
      <c r="O584" s="1"/>
      <c r="P584" s="18">
        <f t="shared" si="23"/>
        <v>402.5</v>
      </c>
    </row>
    <row r="585" spans="1:16" ht="60">
      <c r="A585" s="1">
        <v>2024</v>
      </c>
      <c r="B585" s="6">
        <v>45320</v>
      </c>
      <c r="C585" s="10" t="s">
        <v>594</v>
      </c>
      <c r="D585" s="4">
        <v>76.5</v>
      </c>
      <c r="E585" s="4"/>
      <c r="F585" s="4">
        <f t="shared" si="22"/>
        <v>2221.7400000000002</v>
      </c>
      <c r="G585" s="1"/>
      <c r="H585" s="1"/>
      <c r="I585" s="1">
        <v>60.5</v>
      </c>
      <c r="J585" s="1"/>
      <c r="K585" s="1">
        <v>16</v>
      </c>
      <c r="L585" s="1"/>
      <c r="M585" s="1"/>
      <c r="N585" s="1"/>
      <c r="O585" s="1"/>
      <c r="P585" s="18">
        <f t="shared" si="23"/>
        <v>0</v>
      </c>
    </row>
    <row r="586" spans="1:16" ht="75">
      <c r="A586" s="1">
        <v>2024</v>
      </c>
      <c r="B586" s="6">
        <v>45320</v>
      </c>
      <c r="C586" s="10" t="s">
        <v>595</v>
      </c>
      <c r="D586" s="4">
        <v>22.73</v>
      </c>
      <c r="E586" s="4"/>
      <c r="F586" s="4">
        <f t="shared" si="22"/>
        <v>2244.4700000000003</v>
      </c>
      <c r="G586" s="1"/>
      <c r="H586" s="1"/>
      <c r="I586" s="1">
        <v>22.73</v>
      </c>
      <c r="J586" s="1"/>
      <c r="K586" s="1"/>
      <c r="L586" s="1"/>
      <c r="M586" s="1"/>
      <c r="N586" s="1"/>
      <c r="O586" s="1"/>
      <c r="P586" s="18">
        <f t="shared" si="23"/>
        <v>0</v>
      </c>
    </row>
    <row r="587" spans="1:16" ht="45">
      <c r="A587" s="1">
        <v>2024</v>
      </c>
      <c r="B587" s="6">
        <v>45320</v>
      </c>
      <c r="C587" s="10" t="s">
        <v>596</v>
      </c>
      <c r="D587" s="4">
        <v>138.6</v>
      </c>
      <c r="E587" s="4"/>
      <c r="F587" s="4">
        <f t="shared" si="22"/>
        <v>2383.0700000000002</v>
      </c>
      <c r="G587" s="1"/>
      <c r="H587" s="1"/>
      <c r="I587" s="1">
        <v>30</v>
      </c>
      <c r="J587" s="1"/>
      <c r="K587" s="1">
        <v>108.6</v>
      </c>
      <c r="L587" s="1"/>
      <c r="M587" s="1"/>
      <c r="N587" s="1"/>
      <c r="O587" s="1"/>
      <c r="P587" s="18">
        <f t="shared" si="23"/>
        <v>0</v>
      </c>
    </row>
    <row r="588" spans="1:16" ht="45">
      <c r="A588" s="1">
        <v>2024</v>
      </c>
      <c r="B588" s="6">
        <v>45321</v>
      </c>
      <c r="C588" s="10" t="s">
        <v>597</v>
      </c>
      <c r="D588" s="4">
        <v>17.89</v>
      </c>
      <c r="E588" s="4"/>
      <c r="F588" s="4">
        <f t="shared" si="22"/>
        <v>2400.96</v>
      </c>
      <c r="G588" s="1"/>
      <c r="H588" s="1"/>
      <c r="I588" s="1">
        <v>17.89</v>
      </c>
      <c r="J588" s="1"/>
      <c r="K588" s="1"/>
      <c r="L588" s="1"/>
      <c r="M588" s="1"/>
      <c r="N588" s="1"/>
      <c r="O588" s="1"/>
      <c r="P588" s="18">
        <f t="shared" si="23"/>
        <v>0</v>
      </c>
    </row>
    <row r="589" spans="1:16" ht="75">
      <c r="A589" s="1">
        <v>2024</v>
      </c>
      <c r="B589" s="6">
        <v>45321</v>
      </c>
      <c r="C589" s="10" t="s">
        <v>598</v>
      </c>
      <c r="D589" s="4">
        <v>108.83</v>
      </c>
      <c r="E589" s="4"/>
      <c r="F589" s="4">
        <f t="shared" si="22"/>
        <v>2509.79</v>
      </c>
      <c r="G589" s="1"/>
      <c r="H589" s="1"/>
      <c r="I589" s="1">
        <v>26.6</v>
      </c>
      <c r="J589" s="1"/>
      <c r="K589" s="1">
        <v>53</v>
      </c>
      <c r="L589" s="1"/>
      <c r="M589" s="1">
        <v>29.23</v>
      </c>
      <c r="N589" s="1"/>
      <c r="O589" s="1"/>
      <c r="P589" s="18">
        <f t="shared" si="23"/>
        <v>-1.0658141036401503E-14</v>
      </c>
    </row>
    <row r="590" spans="1:16" ht="60">
      <c r="A590" s="1">
        <v>2024</v>
      </c>
      <c r="B590" s="6">
        <v>45321</v>
      </c>
      <c r="C590" s="10" t="s">
        <v>599</v>
      </c>
      <c r="D590" s="4">
        <v>256</v>
      </c>
      <c r="E590" s="4"/>
      <c r="F590" s="4">
        <f t="shared" si="22"/>
        <v>2765.79</v>
      </c>
      <c r="G590" s="1"/>
      <c r="H590" s="1"/>
      <c r="I590" s="1">
        <v>166.8</v>
      </c>
      <c r="J590" s="1"/>
      <c r="K590" s="1">
        <v>88.1</v>
      </c>
      <c r="L590" s="1"/>
      <c r="M590" s="1"/>
      <c r="N590" s="1"/>
      <c r="O590" s="1"/>
      <c r="P590" s="18">
        <f t="shared" si="23"/>
        <v>1.0999999999999943</v>
      </c>
    </row>
    <row r="591" spans="1:16" ht="75">
      <c r="A591" s="1">
        <v>2024</v>
      </c>
      <c r="B591" s="6">
        <v>45321</v>
      </c>
      <c r="C591" s="10" t="s">
        <v>600</v>
      </c>
      <c r="D591" s="4">
        <v>63.66</v>
      </c>
      <c r="E591" s="4"/>
      <c r="F591" s="4">
        <f t="shared" si="22"/>
        <v>2829.45</v>
      </c>
      <c r="G591" s="1"/>
      <c r="H591" s="1"/>
      <c r="I591" s="1">
        <v>31.26</v>
      </c>
      <c r="J591" s="1"/>
      <c r="K591" s="1">
        <v>14.4</v>
      </c>
      <c r="L591" s="1"/>
      <c r="M591" s="1">
        <v>18</v>
      </c>
      <c r="N591" s="1"/>
      <c r="O591" s="1"/>
      <c r="P591" s="18">
        <f t="shared" si="23"/>
        <v>-7.1054273576010019E-15</v>
      </c>
    </row>
    <row r="592" spans="1:16" ht="60">
      <c r="A592" s="1">
        <v>2024</v>
      </c>
      <c r="B592" s="6">
        <v>45321</v>
      </c>
      <c r="C592" s="10" t="s">
        <v>601</v>
      </c>
      <c r="D592" s="4">
        <v>19.96</v>
      </c>
      <c r="E592" s="4"/>
      <c r="F592" s="4">
        <f t="shared" si="22"/>
        <v>2849.41</v>
      </c>
      <c r="G592" s="1"/>
      <c r="H592" s="1"/>
      <c r="I592" s="1">
        <v>19.96</v>
      </c>
      <c r="J592" s="1"/>
      <c r="K592" s="1"/>
      <c r="L592" s="1"/>
      <c r="M592" s="1"/>
      <c r="N592" s="1"/>
      <c r="O592" s="1"/>
      <c r="P592" s="18">
        <f t="shared" si="23"/>
        <v>0</v>
      </c>
    </row>
    <row r="593" spans="1:16">
      <c r="A593" s="1">
        <v>2024</v>
      </c>
      <c r="B593" s="6">
        <v>45322</v>
      </c>
      <c r="C593" s="10" t="s">
        <v>602</v>
      </c>
      <c r="D593" s="4"/>
      <c r="E593" s="4">
        <v>1</v>
      </c>
      <c r="F593" s="4">
        <f t="shared" si="22"/>
        <v>2848.41</v>
      </c>
      <c r="G593" s="1"/>
      <c r="H593" s="1"/>
      <c r="I593" s="1"/>
      <c r="J593" s="1"/>
      <c r="K593" s="1"/>
      <c r="L593" s="1"/>
      <c r="M593" s="1"/>
      <c r="N593" s="1"/>
      <c r="O593" s="1"/>
      <c r="P593" s="18">
        <f t="shared" si="23"/>
        <v>1</v>
      </c>
    </row>
    <row r="594" spans="1:16" ht="60">
      <c r="A594" s="1">
        <v>2024</v>
      </c>
      <c r="B594" s="6">
        <v>45322</v>
      </c>
      <c r="C594" s="10" t="s">
        <v>603</v>
      </c>
      <c r="D594" s="4">
        <v>72.11</v>
      </c>
      <c r="E594" s="4"/>
      <c r="F594" s="4">
        <f t="shared" si="22"/>
        <v>2920.52</v>
      </c>
      <c r="G594" s="1"/>
      <c r="H594" s="1"/>
      <c r="I594" s="1">
        <v>72.11</v>
      </c>
      <c r="J594" s="1"/>
      <c r="K594" s="1"/>
      <c r="L594" s="1"/>
      <c r="M594" s="1"/>
      <c r="N594" s="1"/>
      <c r="O594" s="1"/>
      <c r="P594" s="18">
        <f t="shared" si="23"/>
        <v>0</v>
      </c>
    </row>
    <row r="595" spans="1:16" ht="60">
      <c r="A595" s="1">
        <v>2024</v>
      </c>
      <c r="B595" s="6">
        <v>45322</v>
      </c>
      <c r="C595" s="10" t="s">
        <v>604</v>
      </c>
      <c r="D595" s="4">
        <v>40.42</v>
      </c>
      <c r="E595" s="4"/>
      <c r="F595" s="4">
        <f t="shared" si="22"/>
        <v>2960.94</v>
      </c>
      <c r="G595" s="1"/>
      <c r="H595" s="1"/>
      <c r="I595" s="1">
        <v>40.42</v>
      </c>
      <c r="J595" s="1"/>
      <c r="K595" s="1"/>
      <c r="L595" s="1"/>
      <c r="M595" s="1"/>
      <c r="N595" s="1"/>
      <c r="O595" s="1"/>
      <c r="P595" s="18">
        <f t="shared" si="23"/>
        <v>0</v>
      </c>
    </row>
    <row r="596" spans="1:16" ht="60">
      <c r="A596" s="1">
        <v>2024</v>
      </c>
      <c r="B596" s="6">
        <v>45323</v>
      </c>
      <c r="C596" s="10" t="s">
        <v>605</v>
      </c>
      <c r="D596" s="4">
        <v>198</v>
      </c>
      <c r="E596" s="4"/>
      <c r="F596" s="4">
        <f t="shared" si="22"/>
        <v>3158.94</v>
      </c>
      <c r="G596" s="1"/>
      <c r="H596" s="1"/>
      <c r="I596" s="1">
        <v>198</v>
      </c>
      <c r="J596" s="1"/>
      <c r="K596" s="1"/>
      <c r="L596" s="1"/>
      <c r="M596" s="1"/>
      <c r="N596" s="1"/>
      <c r="O596" s="1"/>
      <c r="P596" s="18">
        <f t="shared" si="23"/>
        <v>0</v>
      </c>
    </row>
    <row r="597" spans="1:16" ht="60">
      <c r="A597" s="1">
        <v>2024</v>
      </c>
      <c r="B597" s="6">
        <v>45323</v>
      </c>
      <c r="C597" s="10" t="s">
        <v>606</v>
      </c>
      <c r="D597" s="4">
        <v>186.68</v>
      </c>
      <c r="E597" s="4"/>
      <c r="F597" s="4">
        <f t="shared" si="22"/>
        <v>3345.62</v>
      </c>
      <c r="G597" s="1"/>
      <c r="H597" s="1"/>
      <c r="I597" s="1">
        <v>134.4</v>
      </c>
      <c r="J597" s="1"/>
      <c r="K597" s="1">
        <v>18.18</v>
      </c>
      <c r="L597" s="1"/>
      <c r="M597" s="1">
        <v>34.1</v>
      </c>
      <c r="N597" s="1"/>
      <c r="O597" s="1"/>
      <c r="P597" s="18">
        <f t="shared" si="23"/>
        <v>0</v>
      </c>
    </row>
    <row r="598" spans="1:16" ht="75">
      <c r="A598" s="1">
        <v>2024</v>
      </c>
      <c r="B598" s="6">
        <v>45323</v>
      </c>
      <c r="C598" s="10" t="s">
        <v>607</v>
      </c>
      <c r="D598" s="4">
        <v>93.2</v>
      </c>
      <c r="E598" s="4"/>
      <c r="F598" s="4">
        <f t="shared" si="22"/>
        <v>3438.8199999999997</v>
      </c>
      <c r="G598" s="1"/>
      <c r="H598" s="1"/>
      <c r="I598" s="1">
        <v>15.4</v>
      </c>
      <c r="J598" s="1"/>
      <c r="K598" s="1">
        <v>77.8</v>
      </c>
      <c r="L598" s="1"/>
      <c r="M598" s="1"/>
      <c r="N598" s="1"/>
      <c r="O598" s="1"/>
      <c r="P598" s="18">
        <f t="shared" si="23"/>
        <v>0</v>
      </c>
    </row>
    <row r="599" spans="1:16" ht="60">
      <c r="A599" s="1">
        <v>2024</v>
      </c>
      <c r="B599" s="6">
        <v>45324</v>
      </c>
      <c r="C599" s="10" t="s">
        <v>608</v>
      </c>
      <c r="D599" s="4">
        <v>299.70999999999998</v>
      </c>
      <c r="E599" s="4"/>
      <c r="F599" s="4">
        <f t="shared" si="22"/>
        <v>3738.5299999999997</v>
      </c>
      <c r="G599" s="1"/>
      <c r="H599" s="1"/>
      <c r="I599" s="1">
        <v>299.70999999999998</v>
      </c>
      <c r="J599" s="1"/>
      <c r="K599" s="1"/>
      <c r="L599" s="1"/>
      <c r="M599" s="1"/>
      <c r="N599" s="1"/>
      <c r="O599" s="1"/>
      <c r="P599" s="18">
        <f t="shared" si="23"/>
        <v>0</v>
      </c>
    </row>
    <row r="600" spans="1:16" ht="60">
      <c r="A600" s="1">
        <v>2024</v>
      </c>
      <c r="B600" s="6">
        <v>45324</v>
      </c>
      <c r="C600" s="10" t="s">
        <v>609</v>
      </c>
      <c r="D600" s="4">
        <v>92</v>
      </c>
      <c r="E600" s="4"/>
      <c r="F600" s="4">
        <f t="shared" si="22"/>
        <v>3830.5299999999997</v>
      </c>
      <c r="G600" s="1"/>
      <c r="H600" s="1"/>
      <c r="I600" s="1">
        <v>92</v>
      </c>
      <c r="J600" s="1"/>
      <c r="K600" s="1"/>
      <c r="L600" s="1"/>
      <c r="M600" s="1"/>
      <c r="N600" s="1"/>
      <c r="O600" s="1"/>
      <c r="P600" s="18">
        <f t="shared" si="23"/>
        <v>0</v>
      </c>
    </row>
    <row r="601" spans="1:16" ht="45">
      <c r="A601" s="1">
        <v>2024</v>
      </c>
      <c r="B601" s="6">
        <v>45324</v>
      </c>
      <c r="C601" s="10" t="s">
        <v>610</v>
      </c>
      <c r="D601" s="4"/>
      <c r="E601" s="4">
        <v>441.3</v>
      </c>
      <c r="F601" s="4">
        <f t="shared" si="22"/>
        <v>3389.2299999999996</v>
      </c>
      <c r="G601" s="1"/>
      <c r="H601" s="1"/>
      <c r="I601" s="1"/>
      <c r="J601" s="1"/>
      <c r="K601" s="1"/>
      <c r="L601" s="1"/>
      <c r="M601" s="1"/>
      <c r="N601" s="1"/>
      <c r="O601" s="1"/>
      <c r="P601" s="18">
        <f t="shared" si="23"/>
        <v>441.3</v>
      </c>
    </row>
    <row r="602" spans="1:16" ht="60">
      <c r="A602" s="1">
        <v>2024</v>
      </c>
      <c r="B602" s="6">
        <v>45327</v>
      </c>
      <c r="C602" s="10" t="s">
        <v>611</v>
      </c>
      <c r="D602" s="4">
        <v>18.3</v>
      </c>
      <c r="E602" s="4"/>
      <c r="F602" s="4">
        <f t="shared" si="22"/>
        <v>3407.5299999999997</v>
      </c>
      <c r="G602" s="1"/>
      <c r="H602" s="1"/>
      <c r="I602" s="1">
        <v>18.3</v>
      </c>
      <c r="J602" s="1"/>
      <c r="K602" s="1"/>
      <c r="L602" s="1"/>
      <c r="M602" s="1"/>
      <c r="N602" s="1"/>
      <c r="O602" s="1"/>
      <c r="P602" s="18">
        <f t="shared" si="23"/>
        <v>0</v>
      </c>
    </row>
    <row r="603" spans="1:16" ht="60">
      <c r="A603" s="1">
        <v>2024</v>
      </c>
      <c r="B603" s="6">
        <v>45328</v>
      </c>
      <c r="C603" s="10" t="s">
        <v>612</v>
      </c>
      <c r="D603" s="4">
        <v>204</v>
      </c>
      <c r="E603" s="4"/>
      <c r="F603" s="4">
        <f t="shared" ref="F603:F656" si="24">F602+D603-E603</f>
        <v>3611.5299999999997</v>
      </c>
      <c r="G603" s="1"/>
      <c r="H603" s="1"/>
      <c r="I603" s="1">
        <v>204</v>
      </c>
      <c r="J603" s="1"/>
      <c r="K603" s="1"/>
      <c r="L603" s="1"/>
      <c r="M603" s="1"/>
      <c r="N603" s="1"/>
      <c r="O603" s="1"/>
      <c r="P603" s="18">
        <f t="shared" ref="P603:P656" si="25">D603+E603-I603-K603-M603-O603</f>
        <v>0</v>
      </c>
    </row>
    <row r="604" spans="1:16" ht="60">
      <c r="A604" s="1">
        <v>2024</v>
      </c>
      <c r="B604" s="6">
        <v>45328</v>
      </c>
      <c r="C604" s="10" t="s">
        <v>613</v>
      </c>
      <c r="D604" s="4">
        <v>272</v>
      </c>
      <c r="E604" s="4"/>
      <c r="F604" s="4">
        <f t="shared" si="24"/>
        <v>3883.5299999999997</v>
      </c>
      <c r="G604" s="1"/>
      <c r="H604" s="1"/>
      <c r="I604" s="1">
        <v>272</v>
      </c>
      <c r="J604" s="1"/>
      <c r="K604" s="1"/>
      <c r="L604" s="1"/>
      <c r="M604" s="1"/>
      <c r="N604" s="1"/>
      <c r="O604" s="1"/>
      <c r="P604" s="18">
        <f t="shared" si="25"/>
        <v>0</v>
      </c>
    </row>
    <row r="605" spans="1:16" ht="60">
      <c r="A605" s="1">
        <v>2024</v>
      </c>
      <c r="B605" s="6">
        <v>45328</v>
      </c>
      <c r="C605" s="10" t="s">
        <v>614</v>
      </c>
      <c r="D605" s="4">
        <v>272</v>
      </c>
      <c r="E605" s="4"/>
      <c r="F605" s="4">
        <f t="shared" si="24"/>
        <v>4155.53</v>
      </c>
      <c r="G605" s="1"/>
      <c r="H605" s="1"/>
      <c r="I605" s="1">
        <v>272</v>
      </c>
      <c r="J605" s="1"/>
      <c r="K605" s="1"/>
      <c r="L605" s="1"/>
      <c r="M605" s="1"/>
      <c r="N605" s="1"/>
      <c r="O605" s="1"/>
      <c r="P605" s="18">
        <f t="shared" si="25"/>
        <v>0</v>
      </c>
    </row>
    <row r="606" spans="1:16" ht="60">
      <c r="A606" s="1">
        <v>2024</v>
      </c>
      <c r="B606" s="6">
        <v>45328</v>
      </c>
      <c r="C606" s="10" t="s">
        <v>615</v>
      </c>
      <c r="D606" s="4">
        <v>472</v>
      </c>
      <c r="E606" s="4"/>
      <c r="F606" s="4">
        <f t="shared" si="24"/>
        <v>4627.53</v>
      </c>
      <c r="G606" s="1"/>
      <c r="H606" s="1"/>
      <c r="I606" s="1">
        <v>472</v>
      </c>
      <c r="J606" s="1"/>
      <c r="K606" s="1"/>
      <c r="L606" s="1"/>
      <c r="M606" s="1"/>
      <c r="N606" s="1"/>
      <c r="O606" s="1"/>
      <c r="P606" s="18">
        <f t="shared" si="25"/>
        <v>0</v>
      </c>
    </row>
    <row r="607" spans="1:16" ht="60">
      <c r="A607" s="1">
        <v>2024</v>
      </c>
      <c r="B607" s="6">
        <v>45328</v>
      </c>
      <c r="C607" s="10" t="s">
        <v>616</v>
      </c>
      <c r="D607" s="4">
        <v>314</v>
      </c>
      <c r="E607" s="4"/>
      <c r="F607" s="4">
        <f t="shared" si="24"/>
        <v>4941.53</v>
      </c>
      <c r="G607" s="1"/>
      <c r="H607" s="1"/>
      <c r="I607" s="1">
        <v>314</v>
      </c>
      <c r="J607" s="1"/>
      <c r="K607" s="1"/>
      <c r="L607" s="1"/>
      <c r="M607" s="1"/>
      <c r="N607" s="1"/>
      <c r="O607" s="1"/>
      <c r="P607" s="18">
        <f t="shared" si="25"/>
        <v>0</v>
      </c>
    </row>
    <row r="608" spans="1:16" ht="60">
      <c r="A608" s="1">
        <v>2024</v>
      </c>
      <c r="B608" s="6">
        <v>45329</v>
      </c>
      <c r="C608" s="10" t="s">
        <v>617</v>
      </c>
      <c r="D608" s="4">
        <v>44.8</v>
      </c>
      <c r="E608" s="4"/>
      <c r="F608" s="4">
        <f t="shared" si="24"/>
        <v>4986.33</v>
      </c>
      <c r="G608" s="1"/>
      <c r="H608" s="1"/>
      <c r="I608" s="1">
        <v>15</v>
      </c>
      <c r="J608" s="1"/>
      <c r="K608" s="1">
        <v>29.8</v>
      </c>
      <c r="L608" s="1"/>
      <c r="M608" s="1"/>
      <c r="N608" s="1"/>
      <c r="O608" s="1"/>
      <c r="P608" s="18">
        <f t="shared" si="25"/>
        <v>-3.5527136788005009E-15</v>
      </c>
    </row>
    <row r="609" spans="1:16" ht="75">
      <c r="A609" s="1">
        <v>2024</v>
      </c>
      <c r="B609" s="6">
        <v>45329</v>
      </c>
      <c r="C609" s="10" t="s">
        <v>618</v>
      </c>
      <c r="D609" s="4">
        <v>312</v>
      </c>
      <c r="E609" s="4"/>
      <c r="F609" s="4">
        <f t="shared" si="24"/>
        <v>5298.33</v>
      </c>
      <c r="G609" s="1"/>
      <c r="H609" s="1"/>
      <c r="I609" s="1">
        <v>312</v>
      </c>
      <c r="J609" s="1"/>
      <c r="K609" s="1"/>
      <c r="L609" s="1"/>
      <c r="M609" s="1"/>
      <c r="N609" s="1"/>
      <c r="O609" s="1"/>
      <c r="P609" s="18">
        <f t="shared" si="25"/>
        <v>0</v>
      </c>
    </row>
    <row r="610" spans="1:16" ht="60">
      <c r="A610" s="1">
        <v>2024</v>
      </c>
      <c r="B610" s="6">
        <v>45330</v>
      </c>
      <c r="C610" s="10" t="s">
        <v>619</v>
      </c>
      <c r="D610" s="4">
        <v>68</v>
      </c>
      <c r="E610" s="4"/>
      <c r="F610" s="4">
        <f t="shared" si="24"/>
        <v>5366.33</v>
      </c>
      <c r="G610" s="1"/>
      <c r="H610" s="1"/>
      <c r="I610" s="1">
        <v>68</v>
      </c>
      <c r="J610" s="1"/>
      <c r="K610" s="1"/>
      <c r="L610" s="1"/>
      <c r="M610" s="1"/>
      <c r="N610" s="1"/>
      <c r="O610" s="1"/>
      <c r="P610" s="18">
        <f t="shared" si="25"/>
        <v>0</v>
      </c>
    </row>
    <row r="611" spans="1:16" ht="60">
      <c r="A611" s="1">
        <v>2024</v>
      </c>
      <c r="B611" s="6">
        <v>45330</v>
      </c>
      <c r="C611" s="10" t="s">
        <v>620</v>
      </c>
      <c r="D611" s="4">
        <v>2871</v>
      </c>
      <c r="E611" s="4"/>
      <c r="F611" s="4">
        <f t="shared" si="24"/>
        <v>8237.33</v>
      </c>
      <c r="G611" s="1"/>
      <c r="H611" s="1"/>
      <c r="I611" s="1">
        <v>2871</v>
      </c>
      <c r="J611" s="1"/>
      <c r="K611" s="1"/>
      <c r="L611" s="1"/>
      <c r="M611" s="1"/>
      <c r="N611" s="1"/>
      <c r="O611" s="1"/>
      <c r="P611" s="18">
        <f t="shared" si="25"/>
        <v>0</v>
      </c>
    </row>
    <row r="612" spans="1:16" ht="60">
      <c r="A612" s="1">
        <v>2023</v>
      </c>
      <c r="B612" s="6">
        <v>45331</v>
      </c>
      <c r="C612" s="10" t="s">
        <v>621</v>
      </c>
      <c r="D612" s="4"/>
      <c r="E612" s="4">
        <v>205.88</v>
      </c>
      <c r="F612" s="4">
        <f t="shared" si="24"/>
        <v>8031.45</v>
      </c>
      <c r="G612" s="1" t="s">
        <v>14</v>
      </c>
      <c r="H612" s="1"/>
      <c r="I612" s="1"/>
      <c r="J612" s="1"/>
      <c r="K612" s="1"/>
      <c r="L612" s="1"/>
      <c r="M612" s="1"/>
      <c r="N612" s="1"/>
      <c r="O612" s="1"/>
      <c r="P612" s="18">
        <f t="shared" si="25"/>
        <v>205.88</v>
      </c>
    </row>
    <row r="613" spans="1:16">
      <c r="A613" s="1">
        <v>2023</v>
      </c>
      <c r="B613" s="6">
        <v>45331</v>
      </c>
      <c r="C613" s="10" t="s">
        <v>137</v>
      </c>
      <c r="D613" s="4"/>
      <c r="E613" s="4">
        <v>0.25</v>
      </c>
      <c r="F613" s="4">
        <f t="shared" si="24"/>
        <v>8031.2</v>
      </c>
      <c r="G613" s="1" t="s">
        <v>80</v>
      </c>
      <c r="H613" s="1"/>
      <c r="I613" s="1"/>
      <c r="J613" s="1"/>
      <c r="K613" s="1"/>
      <c r="L613" s="1"/>
      <c r="M613" s="1"/>
      <c r="N613" s="1"/>
      <c r="O613" s="1"/>
      <c r="P613" s="18">
        <f t="shared" si="25"/>
        <v>0.25</v>
      </c>
    </row>
    <row r="614" spans="1:16" ht="60">
      <c r="A614" s="1">
        <v>2023</v>
      </c>
      <c r="B614" s="6">
        <v>45331</v>
      </c>
      <c r="C614" s="10" t="s">
        <v>622</v>
      </c>
      <c r="D614" s="4"/>
      <c r="E614" s="4">
        <v>16.5</v>
      </c>
      <c r="F614" s="4">
        <f t="shared" si="24"/>
        <v>8014.7</v>
      </c>
      <c r="G614" s="1" t="s">
        <v>27</v>
      </c>
      <c r="H614" s="1"/>
      <c r="I614" s="1"/>
      <c r="J614" s="1"/>
      <c r="K614" s="1"/>
      <c r="L614" s="1"/>
      <c r="M614" s="1"/>
      <c r="N614" s="1"/>
      <c r="O614" s="1"/>
      <c r="P614" s="18">
        <f t="shared" si="25"/>
        <v>16.5</v>
      </c>
    </row>
    <row r="615" spans="1:16">
      <c r="A615" s="1">
        <v>2023</v>
      </c>
      <c r="B615" s="6">
        <v>45331</v>
      </c>
      <c r="C615" s="10" t="s">
        <v>137</v>
      </c>
      <c r="D615" s="4"/>
      <c r="E615" s="4">
        <v>0.25</v>
      </c>
      <c r="F615" s="4">
        <f t="shared" si="24"/>
        <v>8014.45</v>
      </c>
      <c r="G615" s="1" t="s">
        <v>80</v>
      </c>
      <c r="H615" s="1"/>
      <c r="I615" s="1"/>
      <c r="J615" s="1"/>
      <c r="K615" s="1"/>
      <c r="L615" s="1"/>
      <c r="M615" s="1"/>
      <c r="N615" s="1"/>
      <c r="O615" s="1"/>
      <c r="P615" s="18">
        <f t="shared" si="25"/>
        <v>0.25</v>
      </c>
    </row>
    <row r="616" spans="1:16" ht="45">
      <c r="A616" s="1">
        <v>2023</v>
      </c>
      <c r="B616" s="6">
        <v>45331</v>
      </c>
      <c r="C616" s="10" t="s">
        <v>623</v>
      </c>
      <c r="D616" s="4"/>
      <c r="E616" s="4">
        <v>135.80000000000001</v>
      </c>
      <c r="F616" s="4">
        <f t="shared" si="24"/>
        <v>7878.65</v>
      </c>
      <c r="G616" s="1" t="s">
        <v>27</v>
      </c>
      <c r="H616" s="1"/>
      <c r="I616" s="1"/>
      <c r="J616" s="1"/>
      <c r="K616" s="1"/>
      <c r="L616" s="1"/>
      <c r="M616" s="1"/>
      <c r="N616" s="1"/>
      <c r="O616" s="1"/>
      <c r="P616" s="18">
        <f t="shared" si="25"/>
        <v>135.80000000000001</v>
      </c>
    </row>
    <row r="617" spans="1:16" ht="60">
      <c r="A617" s="1">
        <v>2023</v>
      </c>
      <c r="B617" s="6">
        <v>45331</v>
      </c>
      <c r="C617" s="10" t="s">
        <v>624</v>
      </c>
      <c r="D617" s="4"/>
      <c r="E617" s="4">
        <v>507.22</v>
      </c>
      <c r="F617" s="4">
        <f t="shared" si="24"/>
        <v>7371.4299999999994</v>
      </c>
      <c r="G617" s="1" t="s">
        <v>27</v>
      </c>
      <c r="H617" s="1"/>
      <c r="I617" s="1"/>
      <c r="J617" s="1"/>
      <c r="K617" s="1"/>
      <c r="L617" s="1"/>
      <c r="M617" s="1"/>
      <c r="N617" s="1"/>
      <c r="O617" s="1"/>
      <c r="P617" s="18">
        <f t="shared" si="25"/>
        <v>507.22</v>
      </c>
    </row>
    <row r="618" spans="1:16">
      <c r="A618" s="1">
        <v>2023</v>
      </c>
      <c r="B618" s="6">
        <v>45331</v>
      </c>
      <c r="C618" s="10" t="s">
        <v>137</v>
      </c>
      <c r="D618" s="4"/>
      <c r="E618" s="4">
        <v>0.25</v>
      </c>
      <c r="F618" s="4">
        <f t="shared" si="24"/>
        <v>7371.1799999999994</v>
      </c>
      <c r="G618" s="1" t="s">
        <v>80</v>
      </c>
      <c r="H618" s="1"/>
      <c r="I618" s="1"/>
      <c r="J618" s="1"/>
      <c r="K618" s="1"/>
      <c r="L618" s="1"/>
      <c r="M618" s="1"/>
      <c r="N618" s="1"/>
      <c r="O618" s="1"/>
      <c r="P618" s="18">
        <f t="shared" si="25"/>
        <v>0.25</v>
      </c>
    </row>
    <row r="619" spans="1:16" ht="60">
      <c r="A619" s="1">
        <v>2024</v>
      </c>
      <c r="B619" s="6">
        <v>45331</v>
      </c>
      <c r="C619" s="10" t="s">
        <v>625</v>
      </c>
      <c r="D619" s="4">
        <v>371.2</v>
      </c>
      <c r="E619" s="4"/>
      <c r="F619" s="4">
        <f t="shared" si="24"/>
        <v>7742.3799999999992</v>
      </c>
      <c r="G619" s="1"/>
      <c r="H619" s="1"/>
      <c r="I619" s="1">
        <v>340</v>
      </c>
      <c r="J619" s="1"/>
      <c r="K619" s="1">
        <v>31.2</v>
      </c>
      <c r="L619" s="1"/>
      <c r="M619" s="1"/>
      <c r="N619" s="1"/>
      <c r="O619" s="1"/>
      <c r="P619" s="18">
        <f t="shared" si="25"/>
        <v>-1.0658141036401503E-14</v>
      </c>
    </row>
    <row r="620" spans="1:16">
      <c r="A620" s="1">
        <v>2024</v>
      </c>
      <c r="B620" s="6">
        <v>45334</v>
      </c>
      <c r="C620" s="10" t="s">
        <v>137</v>
      </c>
      <c r="D620" s="4"/>
      <c r="E620" s="4">
        <v>0.25</v>
      </c>
      <c r="F620" s="4">
        <f t="shared" si="24"/>
        <v>7742.1299999999992</v>
      </c>
      <c r="G620" s="1"/>
      <c r="H620" s="1"/>
      <c r="I620" s="1"/>
      <c r="J620" s="1"/>
      <c r="K620" s="1"/>
      <c r="L620" s="1"/>
      <c r="M620" s="1"/>
      <c r="N620" s="1"/>
      <c r="O620" s="1"/>
      <c r="P620" s="18">
        <f t="shared" si="25"/>
        <v>0.25</v>
      </c>
    </row>
    <row r="621" spans="1:16" ht="60">
      <c r="A621" s="1">
        <v>2024</v>
      </c>
      <c r="B621" s="6">
        <v>45334</v>
      </c>
      <c r="C621" s="10" t="s">
        <v>626</v>
      </c>
      <c r="D621" s="4"/>
      <c r="E621" s="4">
        <v>960.34</v>
      </c>
      <c r="F621" s="4">
        <f t="shared" si="24"/>
        <v>6781.7899999999991</v>
      </c>
      <c r="G621" s="1"/>
      <c r="H621" s="1"/>
      <c r="I621" s="1"/>
      <c r="J621" s="1"/>
      <c r="K621" s="1"/>
      <c r="L621" s="1"/>
      <c r="M621" s="1"/>
      <c r="N621" s="1"/>
      <c r="O621" s="1"/>
      <c r="P621" s="18">
        <f t="shared" si="25"/>
        <v>960.34</v>
      </c>
    </row>
    <row r="622" spans="1:16" ht="60">
      <c r="A622" s="1">
        <v>2024</v>
      </c>
      <c r="B622" s="6">
        <v>45335</v>
      </c>
      <c r="C622" s="10" t="s">
        <v>627</v>
      </c>
      <c r="D622" s="4">
        <v>84</v>
      </c>
      <c r="E622" s="4"/>
      <c r="F622" s="4">
        <f t="shared" si="24"/>
        <v>6865.7899999999991</v>
      </c>
      <c r="G622" s="1"/>
      <c r="H622" s="1"/>
      <c r="I622" s="1">
        <v>84</v>
      </c>
      <c r="J622" s="1"/>
      <c r="K622" s="1"/>
      <c r="L622" s="1"/>
      <c r="M622" s="1"/>
      <c r="N622" s="1"/>
      <c r="O622" s="1"/>
      <c r="P622" s="18">
        <f t="shared" si="25"/>
        <v>0</v>
      </c>
    </row>
    <row r="623" spans="1:16" ht="75">
      <c r="A623" s="1">
        <v>2024</v>
      </c>
      <c r="B623" s="6">
        <v>45335</v>
      </c>
      <c r="C623" s="10" t="s">
        <v>628</v>
      </c>
      <c r="D623" s="4">
        <v>12</v>
      </c>
      <c r="E623" s="4"/>
      <c r="F623" s="4">
        <f t="shared" si="24"/>
        <v>6877.7899999999991</v>
      </c>
      <c r="G623" s="1"/>
      <c r="H623" s="1"/>
      <c r="I623" s="1">
        <v>12</v>
      </c>
      <c r="J623" s="1"/>
      <c r="K623" s="1"/>
      <c r="L623" s="1"/>
      <c r="M623" s="1"/>
      <c r="N623" s="1"/>
      <c r="O623" s="1"/>
      <c r="P623" s="18">
        <f t="shared" si="25"/>
        <v>0</v>
      </c>
    </row>
    <row r="624" spans="1:16" ht="75">
      <c r="A624" s="1">
        <v>2024</v>
      </c>
      <c r="B624" s="6">
        <v>45335</v>
      </c>
      <c r="C624" s="10" t="s">
        <v>629</v>
      </c>
      <c r="D624" s="4">
        <v>168</v>
      </c>
      <c r="E624" s="4"/>
      <c r="F624" s="4">
        <f t="shared" si="24"/>
        <v>7045.7899999999991</v>
      </c>
      <c r="G624" s="1"/>
      <c r="H624" s="1"/>
      <c r="I624" s="1">
        <v>168</v>
      </c>
      <c r="J624" s="1"/>
      <c r="K624" s="1"/>
      <c r="L624" s="1"/>
      <c r="M624" s="1"/>
      <c r="N624" s="1"/>
      <c r="O624" s="1"/>
      <c r="P624" s="18">
        <f t="shared" si="25"/>
        <v>0</v>
      </c>
    </row>
    <row r="625" spans="1:16" ht="75">
      <c r="A625" s="1">
        <v>2024</v>
      </c>
      <c r="B625" s="6">
        <v>45336</v>
      </c>
      <c r="C625" s="10" t="s">
        <v>630</v>
      </c>
      <c r="D625" s="4">
        <v>14.56</v>
      </c>
      <c r="E625" s="4"/>
      <c r="F625" s="4">
        <f t="shared" si="24"/>
        <v>7060.3499999999995</v>
      </c>
      <c r="G625" s="1"/>
      <c r="H625" s="1"/>
      <c r="I625" s="1">
        <v>14.56</v>
      </c>
      <c r="J625" s="1"/>
      <c r="K625" s="1"/>
      <c r="L625" s="1"/>
      <c r="M625" s="1"/>
      <c r="N625" s="1"/>
      <c r="O625" s="1"/>
      <c r="P625" s="18">
        <f t="shared" si="25"/>
        <v>0</v>
      </c>
    </row>
    <row r="626" spans="1:16" ht="60">
      <c r="A626" s="1">
        <v>2024</v>
      </c>
      <c r="B626" s="6">
        <v>45336</v>
      </c>
      <c r="C626" s="10" t="s">
        <v>631</v>
      </c>
      <c r="D626" s="4">
        <v>12</v>
      </c>
      <c r="E626" s="4"/>
      <c r="F626" s="4">
        <f t="shared" si="24"/>
        <v>7072.3499999999995</v>
      </c>
      <c r="G626" s="1"/>
      <c r="H626" s="1"/>
      <c r="I626" s="1">
        <v>12</v>
      </c>
      <c r="J626" s="1"/>
      <c r="K626" s="1"/>
      <c r="L626" s="1"/>
      <c r="M626" s="1"/>
      <c r="N626" s="1"/>
      <c r="O626" s="1"/>
      <c r="P626" s="18">
        <f t="shared" si="25"/>
        <v>0</v>
      </c>
    </row>
    <row r="627" spans="1:16" ht="60">
      <c r="A627" s="1">
        <v>2024</v>
      </c>
      <c r="B627" s="6">
        <v>45336</v>
      </c>
      <c r="C627" s="10" t="s">
        <v>632</v>
      </c>
      <c r="D627" s="4">
        <v>30</v>
      </c>
      <c r="E627" s="4"/>
      <c r="F627" s="4">
        <f t="shared" si="24"/>
        <v>7102.3499999999995</v>
      </c>
      <c r="G627" s="1"/>
      <c r="H627" s="1"/>
      <c r="I627" s="1">
        <v>30</v>
      </c>
      <c r="J627" s="1"/>
      <c r="K627" s="1"/>
      <c r="L627" s="1"/>
      <c r="M627" s="1"/>
      <c r="N627" s="1"/>
      <c r="O627" s="1"/>
      <c r="P627" s="18">
        <f t="shared" si="25"/>
        <v>0</v>
      </c>
    </row>
    <row r="628" spans="1:16" ht="60">
      <c r="A628" s="1">
        <v>2024</v>
      </c>
      <c r="B628" s="6">
        <v>45336</v>
      </c>
      <c r="C628" s="10" t="s">
        <v>633</v>
      </c>
      <c r="D628" s="4">
        <v>28.9</v>
      </c>
      <c r="E628" s="4"/>
      <c r="F628" s="4">
        <f t="shared" si="24"/>
        <v>7131.2499999999991</v>
      </c>
      <c r="G628" s="1"/>
      <c r="H628" s="1"/>
      <c r="I628" s="1">
        <v>28.9</v>
      </c>
      <c r="J628" s="1"/>
      <c r="K628" s="1"/>
      <c r="L628" s="1"/>
      <c r="M628" s="1"/>
      <c r="N628" s="1"/>
      <c r="O628" s="1"/>
      <c r="P628" s="18">
        <f t="shared" si="25"/>
        <v>0</v>
      </c>
    </row>
    <row r="629" spans="1:16" ht="60">
      <c r="A629" s="1">
        <v>2024</v>
      </c>
      <c r="B629" s="6">
        <v>45336</v>
      </c>
      <c r="C629" s="10" t="s">
        <v>634</v>
      </c>
      <c r="D629" s="4">
        <v>62.82</v>
      </c>
      <c r="E629" s="4"/>
      <c r="F629" s="4">
        <f t="shared" si="24"/>
        <v>7194.0699999999988</v>
      </c>
      <c r="G629" s="1"/>
      <c r="H629" s="1"/>
      <c r="I629" s="1">
        <v>62.82</v>
      </c>
      <c r="J629" s="1"/>
      <c r="K629" s="1"/>
      <c r="L629" s="1"/>
      <c r="M629" s="1"/>
      <c r="N629" s="1"/>
      <c r="O629" s="1"/>
      <c r="P629" s="18">
        <f t="shared" si="25"/>
        <v>0</v>
      </c>
    </row>
    <row r="630" spans="1:16" ht="60">
      <c r="A630" s="1">
        <v>2024</v>
      </c>
      <c r="B630" s="6">
        <v>45336</v>
      </c>
      <c r="C630" s="10" t="s">
        <v>635</v>
      </c>
      <c r="D630" s="4">
        <v>51</v>
      </c>
      <c r="E630" s="4"/>
      <c r="F630" s="4">
        <f t="shared" si="24"/>
        <v>7245.0699999999988</v>
      </c>
      <c r="G630" s="1"/>
      <c r="H630" s="1"/>
      <c r="I630" s="1">
        <v>12</v>
      </c>
      <c r="J630" s="1"/>
      <c r="K630" s="1">
        <v>38.590000000000003</v>
      </c>
      <c r="L630" s="1"/>
      <c r="M630" s="1"/>
      <c r="N630" s="1"/>
      <c r="O630" s="1"/>
      <c r="P630" s="18">
        <f t="shared" si="25"/>
        <v>0.40999999999999659</v>
      </c>
    </row>
    <row r="631" spans="1:16" ht="60">
      <c r="A631" s="1">
        <v>2024</v>
      </c>
      <c r="B631" s="6">
        <v>45336</v>
      </c>
      <c r="C631" s="10" t="s">
        <v>636</v>
      </c>
      <c r="D631" s="4">
        <v>12</v>
      </c>
      <c r="E631" s="4"/>
      <c r="F631" s="4">
        <f t="shared" si="24"/>
        <v>7257.0699999999988</v>
      </c>
      <c r="G631" s="1"/>
      <c r="H631" s="1"/>
      <c r="I631" s="1">
        <v>12</v>
      </c>
      <c r="J631" s="1"/>
      <c r="K631" s="1"/>
      <c r="L631" s="1"/>
      <c r="M631" s="1"/>
      <c r="N631" s="1"/>
      <c r="O631" s="1"/>
      <c r="P631" s="18">
        <f t="shared" si="25"/>
        <v>0</v>
      </c>
    </row>
    <row r="632" spans="1:16" ht="60">
      <c r="A632" s="1">
        <v>2024</v>
      </c>
      <c r="B632" s="6">
        <v>45336</v>
      </c>
      <c r="C632" s="10" t="s">
        <v>637</v>
      </c>
      <c r="D632" s="4">
        <v>12</v>
      </c>
      <c r="E632" s="4"/>
      <c r="F632" s="4">
        <f t="shared" si="24"/>
        <v>7269.0699999999988</v>
      </c>
      <c r="G632" s="1"/>
      <c r="H632" s="1"/>
      <c r="I632" s="1">
        <v>12</v>
      </c>
      <c r="J632" s="1"/>
      <c r="K632" s="1"/>
      <c r="L632" s="1"/>
      <c r="M632" s="1"/>
      <c r="N632" s="1"/>
      <c r="O632" s="1"/>
      <c r="P632" s="18">
        <f t="shared" si="25"/>
        <v>0</v>
      </c>
    </row>
    <row r="633" spans="1:16" ht="75">
      <c r="A633" s="1">
        <v>2024</v>
      </c>
      <c r="B633" s="6">
        <v>45338</v>
      </c>
      <c r="C633" s="10" t="s">
        <v>638</v>
      </c>
      <c r="D633" s="4">
        <v>12</v>
      </c>
      <c r="E633" s="4"/>
      <c r="F633" s="4">
        <f t="shared" si="24"/>
        <v>7281.0699999999988</v>
      </c>
      <c r="G633" s="1"/>
      <c r="H633" s="1"/>
      <c r="I633" s="1">
        <v>12</v>
      </c>
      <c r="J633" s="1"/>
      <c r="K633" s="1"/>
      <c r="L633" s="1"/>
      <c r="M633" s="1"/>
      <c r="N633" s="1"/>
      <c r="O633" s="1"/>
      <c r="P633" s="18">
        <f t="shared" si="25"/>
        <v>0</v>
      </c>
    </row>
    <row r="634" spans="1:16" ht="75">
      <c r="A634" s="1">
        <v>2024</v>
      </c>
      <c r="B634" s="6">
        <v>45341</v>
      </c>
      <c r="C634" s="10" t="s">
        <v>639</v>
      </c>
      <c r="D634" s="4">
        <v>59</v>
      </c>
      <c r="E634" s="4"/>
      <c r="F634" s="4">
        <f t="shared" si="24"/>
        <v>7340.0699999999988</v>
      </c>
      <c r="G634" s="1"/>
      <c r="H634" s="1"/>
      <c r="I634" s="1">
        <v>12</v>
      </c>
      <c r="J634" s="1"/>
      <c r="K634" s="1">
        <v>47</v>
      </c>
      <c r="L634" s="1"/>
      <c r="M634" s="1"/>
      <c r="N634" s="1"/>
      <c r="O634" s="1"/>
      <c r="P634" s="18">
        <f t="shared" si="25"/>
        <v>0</v>
      </c>
    </row>
    <row r="635" spans="1:16" ht="45">
      <c r="A635" s="1">
        <v>2024</v>
      </c>
      <c r="B635" s="6">
        <v>45341</v>
      </c>
      <c r="C635" s="10" t="s">
        <v>640</v>
      </c>
      <c r="D635" s="4"/>
      <c r="E635" s="4">
        <v>218.03</v>
      </c>
      <c r="F635" s="4">
        <f t="shared" si="24"/>
        <v>7122.0399999999991</v>
      </c>
      <c r="G635" s="1"/>
      <c r="H635" s="1"/>
      <c r="I635" s="1"/>
      <c r="J635" s="1"/>
      <c r="K635" s="1"/>
      <c r="L635" s="1"/>
      <c r="M635" s="1"/>
      <c r="N635" s="1"/>
      <c r="O635" s="1"/>
      <c r="P635" s="18">
        <f t="shared" si="25"/>
        <v>218.03</v>
      </c>
    </row>
    <row r="636" spans="1:16">
      <c r="A636" s="1">
        <v>2024</v>
      </c>
      <c r="B636" s="6">
        <v>45341</v>
      </c>
      <c r="C636" s="10" t="s">
        <v>137</v>
      </c>
      <c r="D636" s="4"/>
      <c r="E636" s="4">
        <v>0.25</v>
      </c>
      <c r="F636" s="4">
        <f t="shared" si="24"/>
        <v>7121.7899999999991</v>
      </c>
      <c r="G636" s="1"/>
      <c r="H636" s="1"/>
      <c r="I636" s="1"/>
      <c r="J636" s="1"/>
      <c r="K636" s="1"/>
      <c r="L636" s="1"/>
      <c r="M636" s="1"/>
      <c r="N636" s="1"/>
      <c r="O636" s="1"/>
      <c r="P636" s="18">
        <f t="shared" si="25"/>
        <v>0.25</v>
      </c>
    </row>
    <row r="637" spans="1:16" ht="60">
      <c r="A637" s="1">
        <v>2024</v>
      </c>
      <c r="B637" s="6">
        <v>45341</v>
      </c>
      <c r="C637" s="10" t="s">
        <v>641</v>
      </c>
      <c r="D637" s="4"/>
      <c r="E637" s="4">
        <v>2500</v>
      </c>
      <c r="F637" s="4">
        <f t="shared" si="24"/>
        <v>4621.7899999999991</v>
      </c>
      <c r="G637" s="1"/>
      <c r="H637" s="1"/>
      <c r="I637" s="1"/>
      <c r="J637" s="1"/>
      <c r="K637" s="1"/>
      <c r="L637" s="1"/>
      <c r="M637" s="1"/>
      <c r="N637" s="1"/>
      <c r="O637" s="1"/>
      <c r="P637" s="18">
        <f t="shared" si="25"/>
        <v>2500</v>
      </c>
    </row>
    <row r="638" spans="1:16">
      <c r="A638" s="1">
        <v>2024</v>
      </c>
      <c r="B638" s="6">
        <v>45341</v>
      </c>
      <c r="C638" s="10" t="s">
        <v>137</v>
      </c>
      <c r="D638" s="4"/>
      <c r="E638" s="4">
        <v>0.25</v>
      </c>
      <c r="F638" s="4">
        <f t="shared" si="24"/>
        <v>4621.5399999999991</v>
      </c>
      <c r="G638" s="1"/>
      <c r="H638" s="1"/>
      <c r="I638" s="1"/>
      <c r="J638" s="1"/>
      <c r="K638" s="1"/>
      <c r="L638" s="1"/>
      <c r="M638" s="1"/>
      <c r="N638" s="1"/>
      <c r="O638" s="1"/>
      <c r="P638" s="18">
        <f t="shared" si="25"/>
        <v>0.25</v>
      </c>
    </row>
    <row r="639" spans="1:16" ht="60">
      <c r="A639" s="1">
        <v>2024</v>
      </c>
      <c r="B639" s="6">
        <v>45341</v>
      </c>
      <c r="C639" s="10" t="s">
        <v>642</v>
      </c>
      <c r="D639" s="4"/>
      <c r="E639" s="4">
        <v>420.96</v>
      </c>
      <c r="F639" s="4">
        <f t="shared" si="24"/>
        <v>4200.579999999999</v>
      </c>
      <c r="G639" s="1"/>
      <c r="H639" s="1"/>
      <c r="I639" s="1"/>
      <c r="J639" s="1"/>
      <c r="K639" s="1"/>
      <c r="L639" s="1"/>
      <c r="M639" s="1"/>
      <c r="N639" s="1"/>
      <c r="O639" s="1"/>
      <c r="P639" s="18">
        <f t="shared" si="25"/>
        <v>420.96</v>
      </c>
    </row>
    <row r="640" spans="1:16">
      <c r="A640" s="1">
        <v>2024</v>
      </c>
      <c r="B640" s="6">
        <v>45341</v>
      </c>
      <c r="C640" s="10" t="s">
        <v>137</v>
      </c>
      <c r="D640" s="4"/>
      <c r="E640" s="4">
        <v>0.25</v>
      </c>
      <c r="F640" s="4">
        <f t="shared" si="24"/>
        <v>4200.329999999999</v>
      </c>
      <c r="G640" s="1"/>
      <c r="H640" s="1"/>
      <c r="I640" s="1"/>
      <c r="J640" s="1"/>
      <c r="K640" s="1"/>
      <c r="L640" s="1"/>
      <c r="M640" s="1"/>
      <c r="N640" s="1"/>
      <c r="O640" s="1"/>
      <c r="P640" s="18">
        <f t="shared" si="25"/>
        <v>0.25</v>
      </c>
    </row>
    <row r="641" spans="1:16" ht="60">
      <c r="A641" s="19">
        <v>2023</v>
      </c>
      <c r="B641" s="6">
        <v>45341</v>
      </c>
      <c r="C641" s="10" t="s">
        <v>643</v>
      </c>
      <c r="D641" s="4"/>
      <c r="E641" s="4">
        <v>134.08000000000001</v>
      </c>
      <c r="F641" s="4">
        <f t="shared" si="24"/>
        <v>4066.2499999999991</v>
      </c>
      <c r="G641" s="1" t="s">
        <v>27</v>
      </c>
      <c r="H641" s="1"/>
      <c r="I641" s="1"/>
      <c r="J641" s="1"/>
      <c r="K641" s="1"/>
      <c r="L641" s="1"/>
      <c r="M641" s="1"/>
      <c r="N641" s="1"/>
      <c r="O641" s="1"/>
      <c r="P641" s="18">
        <f t="shared" si="25"/>
        <v>134.08000000000001</v>
      </c>
    </row>
    <row r="642" spans="1:16" ht="60">
      <c r="A642" s="1">
        <v>2024</v>
      </c>
      <c r="B642" s="6">
        <v>45342</v>
      </c>
      <c r="C642" s="10" t="s">
        <v>644</v>
      </c>
      <c r="D642" s="4">
        <v>12</v>
      </c>
      <c r="E642" s="4"/>
      <c r="F642" s="4">
        <f t="shared" si="24"/>
        <v>4078.2499999999991</v>
      </c>
      <c r="G642" s="1"/>
      <c r="H642" s="1"/>
      <c r="I642" s="1">
        <v>12</v>
      </c>
      <c r="J642" s="1"/>
      <c r="K642" s="1"/>
      <c r="L642" s="1"/>
      <c r="M642" s="1"/>
      <c r="N642" s="1"/>
      <c r="O642" s="1"/>
      <c r="P642" s="18">
        <f t="shared" si="25"/>
        <v>0</v>
      </c>
    </row>
    <row r="643" spans="1:16" ht="60">
      <c r="A643" s="1">
        <v>2024</v>
      </c>
      <c r="B643" s="6">
        <v>45343</v>
      </c>
      <c r="C643" s="10" t="s">
        <v>645</v>
      </c>
      <c r="D643" s="4">
        <v>12</v>
      </c>
      <c r="E643" s="4"/>
      <c r="F643" s="4">
        <f t="shared" si="24"/>
        <v>4090.2499999999991</v>
      </c>
      <c r="G643" s="1"/>
      <c r="H643" s="1"/>
      <c r="I643" s="1">
        <v>12</v>
      </c>
      <c r="J643" s="1"/>
      <c r="K643" s="1"/>
      <c r="L643" s="1"/>
      <c r="M643" s="1"/>
      <c r="N643" s="1"/>
      <c r="O643" s="1"/>
      <c r="P643" s="18">
        <f t="shared" si="25"/>
        <v>0</v>
      </c>
    </row>
    <row r="644" spans="1:16" ht="75">
      <c r="A644" s="1">
        <v>2024</v>
      </c>
      <c r="B644" s="6">
        <v>45348</v>
      </c>
      <c r="C644" s="10" t="s">
        <v>646</v>
      </c>
      <c r="D644" s="4">
        <v>222</v>
      </c>
      <c r="E644" s="4"/>
      <c r="F644" s="4">
        <f t="shared" si="24"/>
        <v>4312.2499999999991</v>
      </c>
      <c r="G644" s="1"/>
      <c r="H644" s="1"/>
      <c r="I644" s="1">
        <v>12</v>
      </c>
      <c r="J644" s="1"/>
      <c r="K644" s="1">
        <v>210</v>
      </c>
      <c r="L644" s="1"/>
      <c r="M644" s="1"/>
      <c r="N644" s="1"/>
      <c r="O644" s="1"/>
      <c r="P644" s="18">
        <f t="shared" si="25"/>
        <v>0</v>
      </c>
    </row>
    <row r="645" spans="1:16" ht="75">
      <c r="A645" s="1">
        <v>2024</v>
      </c>
      <c r="B645" s="6">
        <v>45348</v>
      </c>
      <c r="C645" s="10" t="s">
        <v>647</v>
      </c>
      <c r="D645" s="4">
        <v>58</v>
      </c>
      <c r="E645" s="4"/>
      <c r="F645" s="4">
        <f t="shared" si="24"/>
        <v>4370.2499999999991</v>
      </c>
      <c r="G645" s="1"/>
      <c r="H645" s="1"/>
      <c r="I645" s="1">
        <v>24</v>
      </c>
      <c r="J645" s="1"/>
      <c r="K645" s="1">
        <v>34</v>
      </c>
      <c r="L645" s="1"/>
      <c r="M645" s="1"/>
      <c r="N645" s="1"/>
      <c r="O645" s="1"/>
      <c r="P645" s="18">
        <f t="shared" si="25"/>
        <v>0</v>
      </c>
    </row>
    <row r="646" spans="1:16" ht="75">
      <c r="A646" s="1">
        <v>2024</v>
      </c>
      <c r="B646" s="6">
        <v>45349</v>
      </c>
      <c r="C646" s="10" t="s">
        <v>648</v>
      </c>
      <c r="D646" s="4">
        <v>56</v>
      </c>
      <c r="E646" s="4"/>
      <c r="F646" s="4">
        <f t="shared" si="24"/>
        <v>4426.2499999999991</v>
      </c>
      <c r="G646" s="1"/>
      <c r="H646" s="1"/>
      <c r="I646" s="1">
        <v>12</v>
      </c>
      <c r="J646" s="1"/>
      <c r="K646" s="1">
        <v>44</v>
      </c>
      <c r="L646" s="1"/>
      <c r="M646" s="1"/>
      <c r="N646" s="1"/>
      <c r="O646" s="1"/>
      <c r="P646" s="18">
        <f t="shared" si="25"/>
        <v>0</v>
      </c>
    </row>
    <row r="647" spans="1:16" ht="45">
      <c r="A647" s="1">
        <v>2024</v>
      </c>
      <c r="B647" s="6">
        <v>45351</v>
      </c>
      <c r="C647" s="10" t="s">
        <v>649</v>
      </c>
      <c r="D647" s="4">
        <v>112</v>
      </c>
      <c r="E647" s="4"/>
      <c r="F647" s="4">
        <f t="shared" si="24"/>
        <v>4538.2499999999991</v>
      </c>
      <c r="G647" s="1"/>
      <c r="H647" s="1"/>
      <c r="I647" s="1">
        <v>50.6</v>
      </c>
      <c r="J647" s="1"/>
      <c r="K647" s="1">
        <v>49.03</v>
      </c>
      <c r="L647" s="1"/>
      <c r="M647" s="1">
        <v>12</v>
      </c>
      <c r="N647" s="1"/>
      <c r="O647" s="1"/>
      <c r="P647" s="18">
        <f t="shared" si="25"/>
        <v>0.36999999999999744</v>
      </c>
    </row>
    <row r="648" spans="1:16" ht="60">
      <c r="A648" s="1">
        <v>2024</v>
      </c>
      <c r="B648" s="6">
        <v>45352</v>
      </c>
      <c r="C648" s="10" t="s">
        <v>650</v>
      </c>
      <c r="D648" s="4">
        <v>164.77</v>
      </c>
      <c r="E648" s="4"/>
      <c r="F648" s="4">
        <f t="shared" si="24"/>
        <v>4703.0199999999995</v>
      </c>
      <c r="G648" s="1"/>
      <c r="H648" s="1"/>
      <c r="I648" s="1">
        <v>164.77</v>
      </c>
      <c r="J648" s="1"/>
      <c r="K648" s="1"/>
      <c r="L648" s="1"/>
      <c r="M648" s="1"/>
      <c r="N648" s="1"/>
      <c r="O648" s="1"/>
      <c r="P648" s="18">
        <f t="shared" si="25"/>
        <v>0</v>
      </c>
    </row>
    <row r="649" spans="1:16" ht="60">
      <c r="A649" s="1">
        <v>2024</v>
      </c>
      <c r="B649" s="6">
        <v>45352</v>
      </c>
      <c r="C649" s="10" t="s">
        <v>651</v>
      </c>
      <c r="D649" s="4">
        <v>77.75</v>
      </c>
      <c r="E649" s="4"/>
      <c r="F649" s="4">
        <f t="shared" si="24"/>
        <v>4780.7699999999995</v>
      </c>
      <c r="G649" s="1"/>
      <c r="H649" s="1"/>
      <c r="I649" s="1">
        <v>77.75</v>
      </c>
      <c r="J649" s="1"/>
      <c r="K649" s="1"/>
      <c r="L649" s="1"/>
      <c r="M649" s="1"/>
      <c r="N649" s="1"/>
      <c r="O649" s="1"/>
      <c r="P649" s="18">
        <f t="shared" si="25"/>
        <v>0</v>
      </c>
    </row>
    <row r="650" spans="1:16" ht="75">
      <c r="A650" s="1">
        <v>2024</v>
      </c>
      <c r="B650" s="6">
        <v>45352</v>
      </c>
      <c r="C650" s="10" t="s">
        <v>652</v>
      </c>
      <c r="D650" s="4">
        <v>205</v>
      </c>
      <c r="E650" s="4"/>
      <c r="F650" s="4">
        <f t="shared" si="24"/>
        <v>4985.7699999999995</v>
      </c>
      <c r="G650" s="1"/>
      <c r="H650" s="1"/>
      <c r="I650" s="1">
        <v>205</v>
      </c>
      <c r="J650" s="1"/>
      <c r="K650" s="1"/>
      <c r="L650" s="1"/>
      <c r="M650" s="1"/>
      <c r="N650" s="1"/>
      <c r="O650" s="1"/>
      <c r="P650" s="18">
        <f t="shared" si="25"/>
        <v>0</v>
      </c>
    </row>
    <row r="651" spans="1:16" ht="75">
      <c r="A651" s="1">
        <v>2024</v>
      </c>
      <c r="B651" s="6">
        <v>45352</v>
      </c>
      <c r="C651" s="10" t="s">
        <v>653</v>
      </c>
      <c r="D651" s="4">
        <v>24</v>
      </c>
      <c r="E651" s="4"/>
      <c r="F651" s="4">
        <f t="shared" si="24"/>
        <v>5009.7699999999995</v>
      </c>
      <c r="G651" s="1"/>
      <c r="H651" s="1"/>
      <c r="I651" s="1">
        <v>24</v>
      </c>
      <c r="J651" s="1"/>
      <c r="K651" s="1"/>
      <c r="L651" s="1"/>
      <c r="M651" s="1"/>
      <c r="N651" s="1"/>
      <c r="O651" s="1"/>
      <c r="P651" s="18">
        <f t="shared" si="25"/>
        <v>0</v>
      </c>
    </row>
    <row r="652" spans="1:16" ht="75">
      <c r="A652" s="1">
        <v>2024</v>
      </c>
      <c r="B652" s="6">
        <v>45352</v>
      </c>
      <c r="C652" s="10" t="s">
        <v>654</v>
      </c>
      <c r="D652" s="4">
        <v>51.5</v>
      </c>
      <c r="E652" s="4"/>
      <c r="F652" s="4">
        <f t="shared" si="24"/>
        <v>5061.2699999999995</v>
      </c>
      <c r="G652" s="1"/>
      <c r="H652" s="1"/>
      <c r="I652" s="1">
        <v>12</v>
      </c>
      <c r="J652" s="1"/>
      <c r="K652" s="1">
        <v>39.5</v>
      </c>
      <c r="L652" s="1"/>
      <c r="M652" s="1"/>
      <c r="N652" s="1"/>
      <c r="O652" s="1"/>
      <c r="P652" s="18">
        <f t="shared" si="25"/>
        <v>0</v>
      </c>
    </row>
    <row r="653" spans="1:16" ht="75">
      <c r="A653" s="1">
        <v>2024</v>
      </c>
      <c r="B653" s="6">
        <v>45352</v>
      </c>
      <c r="C653" s="10" t="s">
        <v>655</v>
      </c>
      <c r="D653" s="4">
        <v>208</v>
      </c>
      <c r="E653" s="4"/>
      <c r="F653" s="4">
        <f t="shared" si="24"/>
        <v>5269.2699999999995</v>
      </c>
      <c r="G653" s="1"/>
      <c r="H653" s="1"/>
      <c r="I653" s="1">
        <v>208</v>
      </c>
      <c r="J653" s="1"/>
      <c r="K653" s="1"/>
      <c r="L653" s="1"/>
      <c r="M653" s="1"/>
      <c r="N653" s="1"/>
      <c r="O653" s="1"/>
      <c r="P653" s="18">
        <f t="shared" si="25"/>
        <v>0</v>
      </c>
    </row>
    <row r="654" spans="1:16" ht="60">
      <c r="A654" s="1">
        <v>2024</v>
      </c>
      <c r="B654" s="6">
        <v>45352</v>
      </c>
      <c r="C654" s="10" t="s">
        <v>656</v>
      </c>
      <c r="D654" s="4">
        <v>115</v>
      </c>
      <c r="E654" s="4"/>
      <c r="F654" s="4">
        <f t="shared" si="24"/>
        <v>5384.2699999999995</v>
      </c>
      <c r="G654" s="1"/>
      <c r="H654" s="1"/>
      <c r="I654" s="1">
        <v>101.5</v>
      </c>
      <c r="J654" s="1"/>
      <c r="K654" s="1">
        <v>12.5</v>
      </c>
      <c r="L654" s="1"/>
      <c r="M654" s="1"/>
      <c r="N654" s="1"/>
      <c r="O654" s="1"/>
      <c r="P654" s="18">
        <f t="shared" si="25"/>
        <v>1</v>
      </c>
    </row>
    <row r="655" spans="1:16" ht="60">
      <c r="A655" s="1">
        <v>2024</v>
      </c>
      <c r="B655" s="6">
        <v>45352</v>
      </c>
      <c r="C655" s="10" t="s">
        <v>657</v>
      </c>
      <c r="D655" s="4">
        <v>67.23</v>
      </c>
      <c r="E655" s="4"/>
      <c r="F655" s="4">
        <f t="shared" si="24"/>
        <v>5451.4999999999991</v>
      </c>
      <c r="G655" s="1"/>
      <c r="H655" s="1"/>
      <c r="I655" s="1">
        <v>67.23</v>
      </c>
      <c r="J655" s="1"/>
      <c r="K655" s="1"/>
      <c r="L655" s="1"/>
      <c r="M655" s="1"/>
      <c r="N655" s="1"/>
      <c r="O655" s="1"/>
      <c r="P655" s="18">
        <f t="shared" si="25"/>
        <v>0</v>
      </c>
    </row>
    <row r="656" spans="1:16" ht="75">
      <c r="A656" s="1">
        <v>2024</v>
      </c>
      <c r="B656" s="6">
        <v>45355</v>
      </c>
      <c r="C656" s="10" t="s">
        <v>658</v>
      </c>
      <c r="D656" s="4">
        <v>255.27</v>
      </c>
      <c r="E656" s="4"/>
      <c r="F656" s="4">
        <f t="shared" si="24"/>
        <v>5706.7699999999995</v>
      </c>
      <c r="G656" s="1"/>
      <c r="H656" s="1"/>
      <c r="I656" s="1">
        <v>18.18</v>
      </c>
      <c r="J656" s="1"/>
      <c r="K656" s="1">
        <v>237.09</v>
      </c>
      <c r="L656" s="1"/>
      <c r="M656" s="1"/>
      <c r="N656" s="1"/>
      <c r="O656" s="1"/>
      <c r="P656" s="18">
        <f t="shared" si="25"/>
        <v>0</v>
      </c>
    </row>
    <row r="657" spans="1:16" ht="60">
      <c r="A657" s="1">
        <v>2024</v>
      </c>
      <c r="B657" s="6">
        <v>45355</v>
      </c>
      <c r="C657" s="10" t="s">
        <v>659</v>
      </c>
      <c r="D657" s="4">
        <v>72.760000000000005</v>
      </c>
      <c r="E657" s="4"/>
      <c r="F657" s="4">
        <f t="shared" ref="F657:F720" si="26">F656+D657-E657</f>
        <v>5779.53</v>
      </c>
      <c r="G657" s="1"/>
      <c r="H657" s="1"/>
      <c r="I657" s="1">
        <v>72.760000000000005</v>
      </c>
      <c r="J657" s="1"/>
      <c r="K657" s="1"/>
      <c r="L657" s="1"/>
      <c r="M657" s="1"/>
      <c r="N657" s="1"/>
      <c r="O657" s="1"/>
      <c r="P657" s="18">
        <f t="shared" ref="P657:P720" si="27">D657+E657-I657-K657-M657-O657</f>
        <v>0</v>
      </c>
    </row>
    <row r="658" spans="1:16" ht="45">
      <c r="A658" s="1">
        <v>2024</v>
      </c>
      <c r="B658" s="6">
        <v>45355</v>
      </c>
      <c r="C658" s="10" t="s">
        <v>660</v>
      </c>
      <c r="D658" s="4"/>
      <c r="E658" s="4">
        <v>358.3</v>
      </c>
      <c r="F658" s="4">
        <f t="shared" si="26"/>
        <v>5421.23</v>
      </c>
      <c r="G658" s="1"/>
      <c r="H658" s="1"/>
      <c r="I658" s="1"/>
      <c r="J658" s="1"/>
      <c r="K658" s="1"/>
      <c r="L658" s="1"/>
      <c r="M658" s="1"/>
      <c r="N658" s="1"/>
      <c r="O658" s="1"/>
      <c r="P658" s="18">
        <f t="shared" si="27"/>
        <v>358.3</v>
      </c>
    </row>
    <row r="659" spans="1:16">
      <c r="A659" s="1">
        <v>2024</v>
      </c>
      <c r="B659" s="6">
        <v>45355</v>
      </c>
      <c r="C659" s="10" t="s">
        <v>137</v>
      </c>
      <c r="D659" s="4"/>
      <c r="E659" s="4">
        <v>0.25</v>
      </c>
      <c r="F659" s="4">
        <f t="shared" si="26"/>
        <v>5420.98</v>
      </c>
      <c r="G659" s="1"/>
      <c r="H659" s="1"/>
      <c r="I659" s="1"/>
      <c r="J659" s="1"/>
      <c r="K659" s="1"/>
      <c r="L659" s="1"/>
      <c r="M659" s="1"/>
      <c r="N659" s="1"/>
      <c r="O659" s="1"/>
      <c r="P659" s="18">
        <f t="shared" si="27"/>
        <v>0.25</v>
      </c>
    </row>
    <row r="660" spans="1:16" ht="60">
      <c r="A660" s="1">
        <v>2024</v>
      </c>
      <c r="B660" s="6">
        <v>45355</v>
      </c>
      <c r="C660" s="10" t="s">
        <v>661</v>
      </c>
      <c r="D660" s="4"/>
      <c r="E660" s="4">
        <v>2552</v>
      </c>
      <c r="F660" s="4">
        <f t="shared" si="26"/>
        <v>2868.9799999999996</v>
      </c>
      <c r="G660" s="1"/>
      <c r="H660" s="1"/>
      <c r="I660" s="1"/>
      <c r="J660" s="1"/>
      <c r="K660" s="1"/>
      <c r="L660" s="1"/>
      <c r="M660" s="1"/>
      <c r="N660" s="1"/>
      <c r="O660" s="1"/>
      <c r="P660" s="18">
        <f t="shared" si="27"/>
        <v>2552</v>
      </c>
    </row>
    <row r="661" spans="1:16">
      <c r="A661" s="1">
        <v>2024</v>
      </c>
      <c r="B661" s="6">
        <v>45355</v>
      </c>
      <c r="C661" s="10" t="s">
        <v>137</v>
      </c>
      <c r="D661" s="4"/>
      <c r="E661" s="4">
        <v>0.25</v>
      </c>
      <c r="F661" s="4">
        <f t="shared" si="26"/>
        <v>2868.7299999999996</v>
      </c>
      <c r="G661" s="1"/>
      <c r="H661" s="1"/>
      <c r="I661" s="1"/>
      <c r="J661" s="1"/>
      <c r="K661" s="1"/>
      <c r="L661" s="1"/>
      <c r="M661" s="1"/>
      <c r="N661" s="1"/>
      <c r="O661" s="1"/>
      <c r="P661" s="18">
        <f t="shared" si="27"/>
        <v>0.25</v>
      </c>
    </row>
    <row r="662" spans="1:16" ht="60">
      <c r="A662" s="1">
        <v>2023</v>
      </c>
      <c r="B662" s="6">
        <v>45355</v>
      </c>
      <c r="C662" s="10" t="s">
        <v>662</v>
      </c>
      <c r="D662" s="4"/>
      <c r="E662" s="4">
        <v>51.16</v>
      </c>
      <c r="F662" s="4">
        <f t="shared" si="26"/>
        <v>2817.5699999999997</v>
      </c>
      <c r="G662" s="1" t="s">
        <v>27</v>
      </c>
      <c r="H662" s="1"/>
      <c r="I662" s="1"/>
      <c r="J662" s="1"/>
      <c r="K662" s="1"/>
      <c r="L662" s="1"/>
      <c r="M662" s="1"/>
      <c r="N662" s="1"/>
      <c r="O662" s="1"/>
      <c r="P662" s="18">
        <f t="shared" si="27"/>
        <v>51.16</v>
      </c>
    </row>
    <row r="663" spans="1:16" ht="60">
      <c r="A663" s="1">
        <v>2024</v>
      </c>
      <c r="B663" s="6">
        <v>45356</v>
      </c>
      <c r="C663" s="10" t="s">
        <v>663</v>
      </c>
      <c r="D663" s="4">
        <v>11.2</v>
      </c>
      <c r="E663" s="4"/>
      <c r="F663" s="4">
        <f t="shared" si="26"/>
        <v>2828.7699999999995</v>
      </c>
      <c r="G663" s="1"/>
      <c r="H663" s="1"/>
      <c r="I663" s="1">
        <v>11.2</v>
      </c>
      <c r="J663" s="1"/>
      <c r="K663" s="1"/>
      <c r="L663" s="1"/>
      <c r="M663" s="1"/>
      <c r="N663" s="1"/>
      <c r="O663" s="1"/>
      <c r="P663" s="18">
        <f t="shared" si="27"/>
        <v>0</v>
      </c>
    </row>
    <row r="664" spans="1:16" ht="60">
      <c r="A664" s="1">
        <v>2024</v>
      </c>
      <c r="B664" s="6">
        <v>45356</v>
      </c>
      <c r="C664" s="10" t="s">
        <v>664</v>
      </c>
      <c r="D664" s="4">
        <v>12</v>
      </c>
      <c r="E664" s="4"/>
      <c r="F664" s="4">
        <f t="shared" si="26"/>
        <v>2840.7699999999995</v>
      </c>
      <c r="G664" s="1"/>
      <c r="H664" s="1"/>
      <c r="I664" s="1">
        <v>12</v>
      </c>
      <c r="J664" s="1"/>
      <c r="K664" s="1"/>
      <c r="L664" s="1"/>
      <c r="M664" s="1"/>
      <c r="N664" s="1"/>
      <c r="O664" s="1"/>
      <c r="P664" s="18">
        <f t="shared" si="27"/>
        <v>0</v>
      </c>
    </row>
    <row r="665" spans="1:16" ht="75">
      <c r="A665" s="1">
        <v>2024</v>
      </c>
      <c r="B665" s="6">
        <v>45356</v>
      </c>
      <c r="C665" s="10" t="s">
        <v>665</v>
      </c>
      <c r="D665" s="4">
        <v>96.43</v>
      </c>
      <c r="E665" s="4"/>
      <c r="F665" s="4">
        <f t="shared" si="26"/>
        <v>2937.1999999999994</v>
      </c>
      <c r="G665" s="1"/>
      <c r="H665" s="1"/>
      <c r="I665" s="1">
        <v>26.6</v>
      </c>
      <c r="J665" s="1"/>
      <c r="K665" s="1">
        <v>69.83</v>
      </c>
      <c r="L665" s="1"/>
      <c r="M665" s="1"/>
      <c r="N665" s="1"/>
      <c r="O665" s="1"/>
      <c r="P665" s="18">
        <f t="shared" si="27"/>
        <v>1.4210854715202004E-14</v>
      </c>
    </row>
    <row r="666" spans="1:16" ht="75">
      <c r="A666" s="1">
        <v>2024</v>
      </c>
      <c r="B666" s="6">
        <v>45356</v>
      </c>
      <c r="C666" s="10" t="s">
        <v>666</v>
      </c>
      <c r="D666" s="4">
        <v>51.48</v>
      </c>
      <c r="E666" s="4"/>
      <c r="F666" s="4">
        <f t="shared" si="26"/>
        <v>2988.6799999999994</v>
      </c>
      <c r="G666" s="1"/>
      <c r="H666" s="1"/>
      <c r="I666" s="1">
        <v>12</v>
      </c>
      <c r="J666" s="1"/>
      <c r="K666" s="5">
        <f>D666-I666</f>
        <v>39.479999999999997</v>
      </c>
      <c r="L666" s="1"/>
      <c r="M666" s="1"/>
      <c r="N666" s="1"/>
      <c r="O666" s="1"/>
      <c r="P666" s="18">
        <f t="shared" si="27"/>
        <v>0</v>
      </c>
    </row>
    <row r="667" spans="1:16" ht="60">
      <c r="A667" s="1">
        <v>2024</v>
      </c>
      <c r="B667" s="6">
        <v>45356</v>
      </c>
      <c r="C667" s="10" t="s">
        <v>667</v>
      </c>
      <c r="D667" s="4">
        <v>27.4</v>
      </c>
      <c r="E667" s="4"/>
      <c r="F667" s="4">
        <f t="shared" si="26"/>
        <v>3016.0799999999995</v>
      </c>
      <c r="G667" s="1"/>
      <c r="H667" s="1"/>
      <c r="I667" s="1">
        <v>15.4</v>
      </c>
      <c r="J667" s="1"/>
      <c r="K667" s="1">
        <v>12</v>
      </c>
      <c r="L667" s="1"/>
      <c r="M667" s="1"/>
      <c r="N667" s="1"/>
      <c r="O667" s="1"/>
      <c r="P667" s="18">
        <f t="shared" si="27"/>
        <v>-1.7763568394002505E-15</v>
      </c>
    </row>
    <row r="668" spans="1:16" ht="60">
      <c r="A668" s="1">
        <v>2024</v>
      </c>
      <c r="B668" s="6">
        <v>45356</v>
      </c>
      <c r="C668" s="10" t="s">
        <v>668</v>
      </c>
      <c r="D668" s="4">
        <v>163.81</v>
      </c>
      <c r="E668" s="4"/>
      <c r="F668" s="4">
        <f t="shared" si="26"/>
        <v>3179.8899999999994</v>
      </c>
      <c r="G668" s="1"/>
      <c r="H668" s="1"/>
      <c r="I668" s="1">
        <v>41.41</v>
      </c>
      <c r="J668" s="1"/>
      <c r="K668" s="1">
        <v>12</v>
      </c>
      <c r="L668" s="1"/>
      <c r="M668" s="1">
        <v>110.4</v>
      </c>
      <c r="N668" s="1"/>
      <c r="O668" s="1"/>
      <c r="P668" s="18">
        <f t="shared" si="27"/>
        <v>0</v>
      </c>
    </row>
    <row r="669" spans="1:16" ht="75">
      <c r="A669" s="1">
        <v>2024</v>
      </c>
      <c r="B669" s="6">
        <v>45356</v>
      </c>
      <c r="C669" s="10" t="s">
        <v>669</v>
      </c>
      <c r="D669" s="4">
        <v>153.47</v>
      </c>
      <c r="E669" s="4"/>
      <c r="F669" s="4">
        <f t="shared" si="26"/>
        <v>3333.3599999999992</v>
      </c>
      <c r="G669" s="1"/>
      <c r="H669" s="1"/>
      <c r="I669" s="1">
        <v>34.25</v>
      </c>
      <c r="J669" s="1"/>
      <c r="K669" s="1">
        <v>12</v>
      </c>
      <c r="L669" s="1"/>
      <c r="M669" s="1">
        <v>107.2</v>
      </c>
      <c r="N669" s="1"/>
      <c r="O669" s="1"/>
      <c r="P669" s="18">
        <f t="shared" si="27"/>
        <v>1.9999999999996021E-2</v>
      </c>
    </row>
    <row r="670" spans="1:16" ht="75">
      <c r="A670" s="1">
        <v>2024</v>
      </c>
      <c r="B670" s="6">
        <v>45356</v>
      </c>
      <c r="C670" s="10" t="s">
        <v>670</v>
      </c>
      <c r="D670" s="4">
        <v>161</v>
      </c>
      <c r="E670" s="4"/>
      <c r="F670" s="4">
        <f t="shared" si="26"/>
        <v>3494.3599999999992</v>
      </c>
      <c r="G670" s="1"/>
      <c r="H670" s="1"/>
      <c r="I670" s="1">
        <v>14.4</v>
      </c>
      <c r="J670" s="1"/>
      <c r="K670" s="1">
        <f>161-I670</f>
        <v>146.6</v>
      </c>
      <c r="L670" s="1"/>
      <c r="M670" s="1"/>
      <c r="N670" s="1"/>
      <c r="O670" s="1"/>
      <c r="P670" s="18">
        <f t="shared" si="27"/>
        <v>0</v>
      </c>
    </row>
    <row r="671" spans="1:16" ht="60">
      <c r="A671" s="1">
        <v>2024</v>
      </c>
      <c r="B671" s="6">
        <v>45357</v>
      </c>
      <c r="C671" s="10" t="s">
        <v>671</v>
      </c>
      <c r="D671" s="4">
        <v>63.65</v>
      </c>
      <c r="E671" s="4"/>
      <c r="F671" s="4">
        <f t="shared" si="26"/>
        <v>3558.0099999999993</v>
      </c>
      <c r="G671" s="1"/>
      <c r="H671" s="1"/>
      <c r="I671" s="1">
        <v>63.65</v>
      </c>
      <c r="J671" s="1"/>
      <c r="K671" s="1"/>
      <c r="L671" s="1"/>
      <c r="M671" s="1"/>
      <c r="N671" s="1"/>
      <c r="O671" s="1"/>
      <c r="P671" s="18">
        <f t="shared" si="27"/>
        <v>0</v>
      </c>
    </row>
    <row r="672" spans="1:16" ht="60">
      <c r="A672" s="1">
        <v>2024</v>
      </c>
      <c r="B672" s="6">
        <v>45358</v>
      </c>
      <c r="C672" s="10" t="s">
        <v>672</v>
      </c>
      <c r="D672" s="4">
        <v>22.22</v>
      </c>
      <c r="E672" s="4"/>
      <c r="F672" s="4">
        <f t="shared" si="26"/>
        <v>3580.2299999999991</v>
      </c>
      <c r="G672" s="1"/>
      <c r="H672" s="1"/>
      <c r="I672" s="1">
        <v>22.22</v>
      </c>
      <c r="J672" s="1"/>
      <c r="K672" s="1"/>
      <c r="L672" s="1"/>
      <c r="M672" s="1"/>
      <c r="N672" s="1"/>
      <c r="O672" s="1"/>
      <c r="P672" s="18">
        <f t="shared" si="27"/>
        <v>0</v>
      </c>
    </row>
    <row r="673" spans="1:16" ht="75">
      <c r="A673" s="1">
        <v>2024</v>
      </c>
      <c r="B673" s="6">
        <v>45358</v>
      </c>
      <c r="C673" s="10" t="s">
        <v>673</v>
      </c>
      <c r="D673" s="4">
        <v>40</v>
      </c>
      <c r="E673" s="4"/>
      <c r="F673" s="4">
        <f t="shared" si="26"/>
        <v>3620.2299999999991</v>
      </c>
      <c r="G673" s="1"/>
      <c r="H673" s="1"/>
      <c r="I673" s="1">
        <v>12</v>
      </c>
      <c r="J673" s="1"/>
      <c r="K673" s="1">
        <v>28</v>
      </c>
      <c r="L673" s="1"/>
      <c r="M673" s="1"/>
      <c r="N673" s="1"/>
      <c r="O673" s="1"/>
      <c r="P673" s="18">
        <f t="shared" si="27"/>
        <v>0</v>
      </c>
    </row>
    <row r="674" spans="1:16" ht="60">
      <c r="A674" s="1">
        <v>2024</v>
      </c>
      <c r="B674" s="6">
        <v>45363</v>
      </c>
      <c r="C674" s="10" t="s">
        <v>674</v>
      </c>
      <c r="D674" s="4">
        <v>37</v>
      </c>
      <c r="E674" s="4"/>
      <c r="F674" s="4">
        <f t="shared" si="26"/>
        <v>3657.2299999999991</v>
      </c>
      <c r="G674" s="1"/>
      <c r="H674" s="1"/>
      <c r="I674" s="1">
        <v>37</v>
      </c>
      <c r="J674" s="1"/>
      <c r="K674" s="1"/>
      <c r="L674" s="1"/>
      <c r="M674" s="1"/>
      <c r="N674" s="1"/>
      <c r="O674" s="1"/>
      <c r="P674" s="18">
        <f t="shared" si="27"/>
        <v>0</v>
      </c>
    </row>
    <row r="675" spans="1:16" ht="60">
      <c r="A675" s="1">
        <v>2024</v>
      </c>
      <c r="B675" s="6">
        <v>45363</v>
      </c>
      <c r="C675" s="10" t="s">
        <v>675</v>
      </c>
      <c r="D675" s="4">
        <v>80</v>
      </c>
      <c r="E675" s="4"/>
      <c r="F675" s="4">
        <f t="shared" si="26"/>
        <v>3737.2299999999991</v>
      </c>
      <c r="G675" s="1"/>
      <c r="H675" s="1"/>
      <c r="I675" s="1">
        <v>80</v>
      </c>
      <c r="J675" s="1"/>
      <c r="K675" s="1"/>
      <c r="L675" s="1"/>
      <c r="M675" s="1"/>
      <c r="N675" s="1"/>
      <c r="O675" s="1"/>
      <c r="P675" s="18">
        <f t="shared" si="27"/>
        <v>0</v>
      </c>
    </row>
    <row r="676" spans="1:16" ht="60">
      <c r="A676" s="1">
        <v>2024</v>
      </c>
      <c r="B676" s="6">
        <v>45363</v>
      </c>
      <c r="C676" s="10" t="s">
        <v>676</v>
      </c>
      <c r="D676" s="4">
        <v>95</v>
      </c>
      <c r="E676" s="4"/>
      <c r="F676" s="4">
        <f t="shared" si="26"/>
        <v>3832.2299999999991</v>
      </c>
      <c r="G676" s="1"/>
      <c r="H676" s="1"/>
      <c r="I676" s="1">
        <v>39.4</v>
      </c>
      <c r="J676" s="1"/>
      <c r="K676" s="1">
        <v>55.6</v>
      </c>
      <c r="L676" s="1"/>
      <c r="M676" s="1"/>
      <c r="N676" s="1"/>
      <c r="O676" s="1"/>
      <c r="P676" s="18">
        <f t="shared" si="27"/>
        <v>0</v>
      </c>
    </row>
    <row r="677" spans="1:16" ht="60">
      <c r="A677" s="1">
        <v>2024</v>
      </c>
      <c r="B677" s="6">
        <v>45363</v>
      </c>
      <c r="C677" s="10" t="s">
        <v>677</v>
      </c>
      <c r="D677" s="4">
        <v>12</v>
      </c>
      <c r="E677" s="4"/>
      <c r="F677" s="4">
        <f t="shared" si="26"/>
        <v>3844.2299999999991</v>
      </c>
      <c r="G677" s="1"/>
      <c r="H677" s="1"/>
      <c r="I677" s="1">
        <v>12</v>
      </c>
      <c r="J677" s="1"/>
      <c r="K677" s="1"/>
      <c r="L677" s="1"/>
      <c r="M677" s="1"/>
      <c r="N677" s="1"/>
      <c r="O677" s="1"/>
      <c r="P677" s="18">
        <f t="shared" si="27"/>
        <v>0</v>
      </c>
    </row>
    <row r="678" spans="1:16" ht="75">
      <c r="A678" s="1">
        <v>2024</v>
      </c>
      <c r="B678" s="6">
        <v>45363</v>
      </c>
      <c r="C678" s="10" t="s">
        <v>678</v>
      </c>
      <c r="D678" s="4">
        <v>188.25</v>
      </c>
      <c r="E678" s="4"/>
      <c r="F678" s="4">
        <f t="shared" si="26"/>
        <v>4032.4799999999991</v>
      </c>
      <c r="G678" s="1"/>
      <c r="H678" s="1"/>
      <c r="I678" s="1">
        <v>12</v>
      </c>
      <c r="J678" s="1"/>
      <c r="K678" s="1">
        <v>100.57</v>
      </c>
      <c r="L678" s="1"/>
      <c r="M678" s="1">
        <v>20.65</v>
      </c>
      <c r="N678" s="1"/>
      <c r="O678" s="1">
        <v>55</v>
      </c>
      <c r="P678" s="18">
        <f t="shared" si="27"/>
        <v>3.0000000000008242E-2</v>
      </c>
    </row>
    <row r="679" spans="1:16" ht="60">
      <c r="A679" s="1">
        <v>2024</v>
      </c>
      <c r="B679" s="6">
        <v>45364</v>
      </c>
      <c r="C679" s="10" t="s">
        <v>679</v>
      </c>
      <c r="D679" s="4">
        <v>41.2</v>
      </c>
      <c r="E679" s="4"/>
      <c r="F679" s="4">
        <f t="shared" si="26"/>
        <v>4073.6799999999989</v>
      </c>
      <c r="G679" s="1"/>
      <c r="H679" s="1"/>
      <c r="I679" s="1">
        <v>25</v>
      </c>
      <c r="J679" s="1"/>
      <c r="K679" s="1">
        <v>16.2</v>
      </c>
      <c r="L679" s="1"/>
      <c r="M679" s="1"/>
      <c r="N679" s="1"/>
      <c r="O679" s="1"/>
      <c r="P679" s="18">
        <f t="shared" si="27"/>
        <v>3.5527136788005009E-15</v>
      </c>
    </row>
    <row r="680" spans="1:16" ht="75">
      <c r="A680" s="1">
        <v>2024</v>
      </c>
      <c r="B680" s="6">
        <v>45364</v>
      </c>
      <c r="C680" s="10" t="s">
        <v>680</v>
      </c>
      <c r="D680" s="4">
        <v>120</v>
      </c>
      <c r="E680" s="4"/>
      <c r="F680" s="4">
        <f t="shared" si="26"/>
        <v>4193.6799999999985</v>
      </c>
      <c r="G680" s="1"/>
      <c r="H680" s="1"/>
      <c r="I680" s="1">
        <v>120</v>
      </c>
      <c r="J680" s="1"/>
      <c r="K680" s="1"/>
      <c r="L680" s="1"/>
      <c r="M680" s="1"/>
      <c r="N680" s="1"/>
      <c r="O680" s="1"/>
      <c r="P680" s="18">
        <f t="shared" si="27"/>
        <v>0</v>
      </c>
    </row>
    <row r="681" spans="1:16" ht="60">
      <c r="A681" s="1">
        <v>2024</v>
      </c>
      <c r="B681" s="6">
        <v>45365</v>
      </c>
      <c r="C681" s="10" t="s">
        <v>681</v>
      </c>
      <c r="D681" s="4">
        <v>58</v>
      </c>
      <c r="E681" s="4"/>
      <c r="F681" s="4">
        <f t="shared" si="26"/>
        <v>4251.6799999999985</v>
      </c>
      <c r="G681" s="1"/>
      <c r="H681" s="1"/>
      <c r="I681" s="1">
        <v>58</v>
      </c>
      <c r="J681" s="1"/>
      <c r="K681" s="1"/>
      <c r="L681" s="1"/>
      <c r="M681" s="1"/>
      <c r="N681" s="1"/>
      <c r="O681" s="1"/>
      <c r="P681" s="18">
        <f t="shared" si="27"/>
        <v>0</v>
      </c>
    </row>
    <row r="682" spans="1:16" ht="60">
      <c r="A682" s="1">
        <v>2024</v>
      </c>
      <c r="B682" s="6">
        <v>45366</v>
      </c>
      <c r="C682" s="10" t="s">
        <v>682</v>
      </c>
      <c r="D682" s="4">
        <v>119.8</v>
      </c>
      <c r="E682" s="4"/>
      <c r="F682" s="4">
        <f t="shared" si="26"/>
        <v>4371.4799999999987</v>
      </c>
      <c r="G682" s="1"/>
      <c r="H682" s="1"/>
      <c r="I682" s="1">
        <v>119.8</v>
      </c>
      <c r="J682" s="1"/>
      <c r="K682" s="1"/>
      <c r="L682" s="1"/>
      <c r="M682" s="1"/>
      <c r="N682" s="1"/>
      <c r="O682" s="1"/>
      <c r="P682" s="18">
        <f t="shared" si="27"/>
        <v>0</v>
      </c>
    </row>
    <row r="683" spans="1:16" ht="60">
      <c r="A683" s="1">
        <v>2024</v>
      </c>
      <c r="B683" s="6">
        <v>45366</v>
      </c>
      <c r="C683" s="10" t="s">
        <v>683</v>
      </c>
      <c r="D683" s="4">
        <v>69.7</v>
      </c>
      <c r="E683" s="4"/>
      <c r="F683" s="4">
        <f t="shared" si="26"/>
        <v>4441.1799999999985</v>
      </c>
      <c r="G683" s="1"/>
      <c r="H683" s="1"/>
      <c r="I683" s="1">
        <v>69.7</v>
      </c>
      <c r="J683" s="1"/>
      <c r="K683" s="1"/>
      <c r="L683" s="1"/>
      <c r="M683" s="1"/>
      <c r="N683" s="1"/>
      <c r="O683" s="1"/>
      <c r="P683" s="18">
        <f t="shared" si="27"/>
        <v>0</v>
      </c>
    </row>
    <row r="684" spans="1:16" ht="60">
      <c r="A684" s="1">
        <v>2024</v>
      </c>
      <c r="B684" s="6">
        <v>45366</v>
      </c>
      <c r="C684" s="10" t="s">
        <v>684</v>
      </c>
      <c r="D684" s="4">
        <v>509</v>
      </c>
      <c r="E684" s="4"/>
      <c r="F684" s="4">
        <f t="shared" si="26"/>
        <v>4950.1799999999985</v>
      </c>
      <c r="G684" s="1"/>
      <c r="H684" s="1"/>
      <c r="I684" s="1">
        <v>509</v>
      </c>
      <c r="J684" s="1"/>
      <c r="K684" s="1"/>
      <c r="L684" s="1"/>
      <c r="M684" s="1"/>
      <c r="N684" s="1"/>
      <c r="O684" s="1"/>
      <c r="P684" s="18">
        <f t="shared" si="27"/>
        <v>0</v>
      </c>
    </row>
    <row r="685" spans="1:16" ht="60">
      <c r="A685" s="1">
        <v>2024</v>
      </c>
      <c r="B685" s="6">
        <v>45366</v>
      </c>
      <c r="C685" s="10" t="s">
        <v>685</v>
      </c>
      <c r="D685" s="4">
        <v>34.1</v>
      </c>
      <c r="E685" s="4"/>
      <c r="F685" s="4">
        <f t="shared" si="26"/>
        <v>4984.2799999999988</v>
      </c>
      <c r="G685" s="1"/>
      <c r="H685" s="1"/>
      <c r="I685" s="1">
        <v>34.1</v>
      </c>
      <c r="J685" s="1"/>
      <c r="K685" s="1"/>
      <c r="L685" s="1"/>
      <c r="M685" s="1"/>
      <c r="N685" s="1"/>
      <c r="O685" s="1"/>
      <c r="P685" s="18">
        <f t="shared" si="27"/>
        <v>0</v>
      </c>
    </row>
    <row r="686" spans="1:16" ht="60">
      <c r="A686" s="1">
        <v>2024</v>
      </c>
      <c r="B686" s="6">
        <v>45369</v>
      </c>
      <c r="C686" s="10" t="s">
        <v>686</v>
      </c>
      <c r="D686" s="4">
        <v>70</v>
      </c>
      <c r="E686" s="4"/>
      <c r="F686" s="4">
        <f t="shared" si="26"/>
        <v>5054.2799999999988</v>
      </c>
      <c r="G686" s="1"/>
      <c r="H686" s="1"/>
      <c r="I686" s="1">
        <v>70</v>
      </c>
      <c r="J686" s="1"/>
      <c r="K686" s="1"/>
      <c r="L686" s="1"/>
      <c r="M686" s="1"/>
      <c r="N686" s="1"/>
      <c r="O686" s="1"/>
      <c r="P686" s="18">
        <f t="shared" si="27"/>
        <v>0</v>
      </c>
    </row>
    <row r="687" spans="1:16" ht="75">
      <c r="A687" s="1">
        <v>2024</v>
      </c>
      <c r="B687" s="6">
        <v>45369</v>
      </c>
      <c r="C687" s="10" t="s">
        <v>687</v>
      </c>
      <c r="D687" s="4">
        <v>52.5</v>
      </c>
      <c r="E687" s="4"/>
      <c r="F687" s="4">
        <f t="shared" si="26"/>
        <v>5106.7799999999988</v>
      </c>
      <c r="G687" s="1"/>
      <c r="H687" s="1"/>
      <c r="I687" s="1">
        <v>52.5</v>
      </c>
      <c r="J687" s="1"/>
      <c r="K687" s="1"/>
      <c r="L687" s="1"/>
      <c r="M687" s="1"/>
      <c r="N687" s="1"/>
      <c r="O687" s="1"/>
      <c r="P687" s="18">
        <f t="shared" si="27"/>
        <v>0</v>
      </c>
    </row>
    <row r="688" spans="1:16" ht="60">
      <c r="A688" s="1">
        <v>2024</v>
      </c>
      <c r="B688" s="6">
        <v>45369</v>
      </c>
      <c r="C688" s="10" t="s">
        <v>688</v>
      </c>
      <c r="D688" s="4">
        <v>175.6</v>
      </c>
      <c r="E688" s="4"/>
      <c r="F688" s="4">
        <f t="shared" si="26"/>
        <v>5282.3799999999992</v>
      </c>
      <c r="G688" s="1"/>
      <c r="H688" s="1"/>
      <c r="I688" s="1">
        <v>175.6</v>
      </c>
      <c r="J688" s="1"/>
      <c r="K688" s="1"/>
      <c r="L688" s="1"/>
      <c r="M688" s="1"/>
      <c r="N688" s="1"/>
      <c r="O688" s="1"/>
      <c r="P688" s="18">
        <f t="shared" si="27"/>
        <v>0</v>
      </c>
    </row>
    <row r="689" spans="1:16" ht="60">
      <c r="A689" s="1">
        <v>2024</v>
      </c>
      <c r="B689" s="6">
        <v>45369</v>
      </c>
      <c r="C689" s="10" t="s">
        <v>689</v>
      </c>
      <c r="D689" s="4">
        <v>110.1</v>
      </c>
      <c r="E689" s="4"/>
      <c r="F689" s="4">
        <f t="shared" si="26"/>
        <v>5392.48</v>
      </c>
      <c r="G689" s="1"/>
      <c r="H689" s="1"/>
      <c r="I689" s="1">
        <v>110.1</v>
      </c>
      <c r="J689" s="1"/>
      <c r="K689" s="1"/>
      <c r="L689" s="1"/>
      <c r="M689" s="1"/>
      <c r="N689" s="1"/>
      <c r="O689" s="1"/>
      <c r="P689" s="18">
        <f t="shared" si="27"/>
        <v>0</v>
      </c>
    </row>
    <row r="690" spans="1:16" ht="60">
      <c r="A690" s="1">
        <v>2024</v>
      </c>
      <c r="B690" s="6">
        <v>45369</v>
      </c>
      <c r="C690" s="10" t="s">
        <v>690</v>
      </c>
      <c r="D690" s="4">
        <v>18.899999999999999</v>
      </c>
      <c r="E690" s="4"/>
      <c r="F690" s="4">
        <f t="shared" si="26"/>
        <v>5411.3799999999992</v>
      </c>
      <c r="G690" s="1"/>
      <c r="H690" s="1"/>
      <c r="I690" s="1">
        <v>18.899999999999999</v>
      </c>
      <c r="J690" s="1"/>
      <c r="K690" s="1"/>
      <c r="L690" s="1"/>
      <c r="M690" s="1"/>
      <c r="N690" s="1"/>
      <c r="O690" s="1"/>
      <c r="P690" s="18">
        <f t="shared" si="27"/>
        <v>0</v>
      </c>
    </row>
    <row r="691" spans="1:16" ht="75">
      <c r="A691" s="1">
        <v>2024</v>
      </c>
      <c r="B691" s="6">
        <v>45369</v>
      </c>
      <c r="C691" s="10" t="s">
        <v>691</v>
      </c>
      <c r="D691" s="4">
        <v>285.8</v>
      </c>
      <c r="E691" s="4"/>
      <c r="F691" s="4">
        <f t="shared" si="26"/>
        <v>5697.1799999999994</v>
      </c>
      <c r="G691" s="1"/>
      <c r="H691" s="1"/>
      <c r="I691" s="1">
        <v>285.8</v>
      </c>
      <c r="J691" s="1"/>
      <c r="K691" s="1"/>
      <c r="L691" s="1"/>
      <c r="M691" s="1"/>
      <c r="N691" s="1"/>
      <c r="O691" s="1"/>
      <c r="P691" s="18">
        <f t="shared" si="27"/>
        <v>0</v>
      </c>
    </row>
    <row r="692" spans="1:16" ht="75">
      <c r="A692" s="1">
        <v>2024</v>
      </c>
      <c r="B692" s="6">
        <v>45369</v>
      </c>
      <c r="C692" s="10" t="s">
        <v>692</v>
      </c>
      <c r="D692" s="4">
        <v>92.8</v>
      </c>
      <c r="E692" s="4"/>
      <c r="F692" s="4">
        <f t="shared" si="26"/>
        <v>5789.98</v>
      </c>
      <c r="G692" s="1"/>
      <c r="H692" s="1"/>
      <c r="I692" s="1">
        <v>67</v>
      </c>
      <c r="J692" s="1"/>
      <c r="K692" s="1">
        <v>25.8</v>
      </c>
      <c r="L692" s="1"/>
      <c r="M692" s="1"/>
      <c r="N692" s="1"/>
      <c r="O692" s="1"/>
      <c r="P692" s="18">
        <f t="shared" si="27"/>
        <v>-3.5527136788005009E-15</v>
      </c>
    </row>
    <row r="693" spans="1:16" ht="75">
      <c r="A693" s="1">
        <v>2024</v>
      </c>
      <c r="B693" s="6">
        <v>45369</v>
      </c>
      <c r="C693" s="10" t="s">
        <v>693</v>
      </c>
      <c r="D693" s="4">
        <v>367</v>
      </c>
      <c r="E693" s="4"/>
      <c r="F693" s="4">
        <f t="shared" si="26"/>
        <v>6156.98</v>
      </c>
      <c r="G693" s="1"/>
      <c r="H693" s="1"/>
      <c r="I693" s="1">
        <v>24</v>
      </c>
      <c r="J693" s="1"/>
      <c r="K693" s="1">
        <v>343</v>
      </c>
      <c r="L693" s="1"/>
      <c r="M693" s="1"/>
      <c r="N693" s="1"/>
      <c r="O693" s="1"/>
      <c r="P693" s="18">
        <f t="shared" si="27"/>
        <v>0</v>
      </c>
    </row>
    <row r="694" spans="1:16" ht="45">
      <c r="A694" s="1">
        <v>2024</v>
      </c>
      <c r="B694" s="6">
        <v>45369</v>
      </c>
      <c r="C694" s="10" t="s">
        <v>694</v>
      </c>
      <c r="D694" s="4">
        <v>407</v>
      </c>
      <c r="E694" s="4"/>
      <c r="F694" s="4">
        <f t="shared" si="26"/>
        <v>6563.98</v>
      </c>
      <c r="G694" s="1"/>
      <c r="H694" s="1"/>
      <c r="I694" s="1">
        <v>191.4</v>
      </c>
      <c r="J694" s="1"/>
      <c r="K694" s="1">
        <v>72</v>
      </c>
      <c r="L694" s="1"/>
      <c r="M694" s="1">
        <v>143.4</v>
      </c>
      <c r="N694" s="1"/>
      <c r="O694" s="1"/>
      <c r="P694" s="18">
        <f t="shared" si="27"/>
        <v>0.19999999999998863</v>
      </c>
    </row>
    <row r="695" spans="1:16">
      <c r="A695" s="1"/>
      <c r="B695" s="1"/>
      <c r="C695" s="10"/>
      <c r="D695" s="4"/>
      <c r="E695" s="4"/>
      <c r="F695" s="4">
        <f t="shared" si="26"/>
        <v>6563.98</v>
      </c>
      <c r="G695" s="1"/>
      <c r="H695" s="1"/>
      <c r="I695" s="1"/>
      <c r="J695" s="1"/>
      <c r="K695" s="1"/>
      <c r="L695" s="1"/>
      <c r="M695" s="1"/>
      <c r="N695" s="1"/>
      <c r="O695" s="1"/>
      <c r="P695" s="18">
        <f t="shared" si="27"/>
        <v>0</v>
      </c>
    </row>
    <row r="696" spans="1:16">
      <c r="A696" s="1"/>
      <c r="B696" s="1"/>
      <c r="C696" s="10"/>
      <c r="D696" s="4"/>
      <c r="E696" s="4"/>
      <c r="F696" s="4">
        <f t="shared" si="26"/>
        <v>6563.98</v>
      </c>
      <c r="G696" s="1"/>
      <c r="H696" s="1"/>
      <c r="I696" s="1"/>
      <c r="J696" s="1"/>
      <c r="K696" s="1"/>
      <c r="L696" s="1"/>
      <c r="M696" s="1"/>
      <c r="N696" s="1"/>
      <c r="O696" s="1"/>
      <c r="P696" s="18">
        <f t="shared" si="27"/>
        <v>0</v>
      </c>
    </row>
    <row r="697" spans="1:16">
      <c r="A697" s="1"/>
      <c r="B697" s="1"/>
      <c r="C697" s="10"/>
      <c r="D697" s="4"/>
      <c r="E697" s="4"/>
      <c r="F697" s="4">
        <f t="shared" si="26"/>
        <v>6563.98</v>
      </c>
      <c r="G697" s="1"/>
      <c r="H697" s="1"/>
      <c r="I697" s="1"/>
      <c r="J697" s="1"/>
      <c r="K697" s="1"/>
      <c r="L697" s="1"/>
      <c r="M697" s="1"/>
      <c r="N697" s="1"/>
      <c r="O697" s="1"/>
      <c r="P697" s="18">
        <f t="shared" si="27"/>
        <v>0</v>
      </c>
    </row>
    <row r="698" spans="1:16">
      <c r="A698" s="1"/>
      <c r="B698" s="1"/>
      <c r="C698" s="10"/>
      <c r="D698" s="4"/>
      <c r="E698" s="4"/>
      <c r="F698" s="4">
        <f t="shared" si="26"/>
        <v>6563.98</v>
      </c>
      <c r="G698" s="1"/>
      <c r="H698" s="1"/>
      <c r="I698" s="1"/>
      <c r="J698" s="1"/>
      <c r="K698" s="1"/>
      <c r="L698" s="1"/>
      <c r="M698" s="1"/>
      <c r="N698" s="1"/>
      <c r="O698" s="1"/>
      <c r="P698" s="18">
        <f t="shared" si="27"/>
        <v>0</v>
      </c>
    </row>
    <row r="699" spans="1:16">
      <c r="A699" s="1"/>
      <c r="B699" s="1"/>
      <c r="C699" s="10"/>
      <c r="D699" s="4"/>
      <c r="E699" s="4"/>
      <c r="F699" s="4">
        <f t="shared" si="26"/>
        <v>6563.98</v>
      </c>
      <c r="G699" s="1"/>
      <c r="H699" s="1"/>
      <c r="I699" s="1"/>
      <c r="J699" s="1"/>
      <c r="K699" s="1"/>
      <c r="L699" s="1"/>
      <c r="M699" s="1"/>
      <c r="N699" s="1"/>
      <c r="O699" s="1"/>
      <c r="P699" s="18">
        <f t="shared" si="27"/>
        <v>0</v>
      </c>
    </row>
    <row r="700" spans="1:16">
      <c r="A700" s="1"/>
      <c r="B700" s="1"/>
      <c r="C700" s="10"/>
      <c r="D700" s="4"/>
      <c r="E700" s="4"/>
      <c r="F700" s="4">
        <f t="shared" si="26"/>
        <v>6563.98</v>
      </c>
      <c r="G700" s="1"/>
      <c r="H700" s="1"/>
      <c r="I700" s="1"/>
      <c r="J700" s="1"/>
      <c r="K700" s="1"/>
      <c r="L700" s="1"/>
      <c r="M700" s="1"/>
      <c r="N700" s="1"/>
      <c r="O700" s="1"/>
      <c r="P700" s="18">
        <f t="shared" si="27"/>
        <v>0</v>
      </c>
    </row>
    <row r="701" spans="1:16">
      <c r="A701" s="1"/>
      <c r="B701" s="1"/>
      <c r="C701" s="10"/>
      <c r="D701" s="4"/>
      <c r="E701" s="4"/>
      <c r="F701" s="4">
        <f t="shared" si="26"/>
        <v>6563.98</v>
      </c>
      <c r="G701" s="1"/>
      <c r="H701" s="1"/>
      <c r="I701" s="1"/>
      <c r="J701" s="1"/>
      <c r="K701" s="1"/>
      <c r="L701" s="1"/>
      <c r="M701" s="1"/>
      <c r="N701" s="1"/>
      <c r="O701" s="1"/>
      <c r="P701" s="18">
        <f t="shared" si="27"/>
        <v>0</v>
      </c>
    </row>
    <row r="702" spans="1:16">
      <c r="A702" s="1"/>
      <c r="B702" s="1"/>
      <c r="C702" s="10"/>
      <c r="D702" s="4"/>
      <c r="E702" s="4"/>
      <c r="F702" s="4">
        <f t="shared" si="26"/>
        <v>6563.98</v>
      </c>
      <c r="G702" s="1"/>
      <c r="H702" s="1"/>
      <c r="I702" s="1"/>
      <c r="J702" s="1"/>
      <c r="K702" s="1"/>
      <c r="L702" s="1"/>
      <c r="M702" s="1"/>
      <c r="N702" s="1"/>
      <c r="O702" s="1"/>
      <c r="P702" s="18">
        <f t="shared" si="27"/>
        <v>0</v>
      </c>
    </row>
    <row r="703" spans="1:16">
      <c r="A703" s="1"/>
      <c r="B703" s="1"/>
      <c r="C703" s="10"/>
      <c r="D703" s="4"/>
      <c r="E703" s="4"/>
      <c r="F703" s="4">
        <f t="shared" si="26"/>
        <v>6563.98</v>
      </c>
      <c r="G703" s="1"/>
      <c r="H703" s="1"/>
      <c r="I703" s="1"/>
      <c r="J703" s="1"/>
      <c r="K703" s="1"/>
      <c r="L703" s="1"/>
      <c r="M703" s="1"/>
      <c r="N703" s="1"/>
      <c r="O703" s="1"/>
      <c r="P703" s="18">
        <f t="shared" si="27"/>
        <v>0</v>
      </c>
    </row>
    <row r="704" spans="1:16">
      <c r="A704" s="1"/>
      <c r="B704" s="1"/>
      <c r="C704" s="10"/>
      <c r="D704" s="4"/>
      <c r="E704" s="4"/>
      <c r="F704" s="4">
        <f t="shared" si="26"/>
        <v>6563.98</v>
      </c>
      <c r="G704" s="1"/>
      <c r="H704" s="1"/>
      <c r="I704" s="1"/>
      <c r="J704" s="1"/>
      <c r="K704" s="1"/>
      <c r="L704" s="1"/>
      <c r="M704" s="1"/>
      <c r="N704" s="1"/>
      <c r="O704" s="1"/>
      <c r="P704" s="18">
        <f t="shared" si="27"/>
        <v>0</v>
      </c>
    </row>
    <row r="705" spans="1:16">
      <c r="A705" s="1"/>
      <c r="B705" s="1"/>
      <c r="C705" s="10"/>
      <c r="D705" s="4"/>
      <c r="E705" s="4"/>
      <c r="F705" s="4">
        <f t="shared" si="26"/>
        <v>6563.98</v>
      </c>
      <c r="G705" s="1"/>
      <c r="H705" s="1"/>
      <c r="I705" s="1"/>
      <c r="J705" s="1"/>
      <c r="K705" s="1"/>
      <c r="L705" s="1"/>
      <c r="M705" s="1"/>
      <c r="N705" s="1"/>
      <c r="O705" s="1"/>
      <c r="P705" s="18">
        <f t="shared" si="27"/>
        <v>0</v>
      </c>
    </row>
    <row r="706" spans="1:16">
      <c r="A706" s="1"/>
      <c r="B706" s="1"/>
      <c r="C706" s="10"/>
      <c r="D706" s="4"/>
      <c r="E706" s="4"/>
      <c r="F706" s="4">
        <f t="shared" si="26"/>
        <v>6563.98</v>
      </c>
      <c r="G706" s="1"/>
      <c r="H706" s="1"/>
      <c r="I706" s="1"/>
      <c r="J706" s="1"/>
      <c r="K706" s="1"/>
      <c r="L706" s="1"/>
      <c r="M706" s="1"/>
      <c r="N706" s="1"/>
      <c r="O706" s="1"/>
      <c r="P706" s="18">
        <f t="shared" si="27"/>
        <v>0</v>
      </c>
    </row>
    <row r="707" spans="1:16">
      <c r="A707" s="1"/>
      <c r="B707" s="1"/>
      <c r="C707" s="10"/>
      <c r="D707" s="4"/>
      <c r="E707" s="4"/>
      <c r="F707" s="4">
        <f t="shared" si="26"/>
        <v>6563.98</v>
      </c>
      <c r="G707" s="1"/>
      <c r="H707" s="1"/>
      <c r="I707" s="1"/>
      <c r="J707" s="1"/>
      <c r="K707" s="1"/>
      <c r="L707" s="1"/>
      <c r="M707" s="1"/>
      <c r="N707" s="1"/>
      <c r="O707" s="1"/>
      <c r="P707" s="18">
        <f t="shared" si="27"/>
        <v>0</v>
      </c>
    </row>
    <row r="708" spans="1:16">
      <c r="A708" s="1"/>
      <c r="B708" s="1"/>
      <c r="C708" s="10"/>
      <c r="D708" s="4"/>
      <c r="E708" s="4"/>
      <c r="F708" s="4">
        <f t="shared" si="26"/>
        <v>6563.98</v>
      </c>
      <c r="G708" s="1"/>
      <c r="H708" s="1"/>
      <c r="I708" s="1"/>
      <c r="J708" s="1"/>
      <c r="K708" s="1"/>
      <c r="L708" s="1"/>
      <c r="M708" s="1"/>
      <c r="N708" s="1"/>
      <c r="O708" s="1"/>
      <c r="P708" s="18">
        <f t="shared" si="27"/>
        <v>0</v>
      </c>
    </row>
    <row r="709" spans="1:16">
      <c r="A709" s="1"/>
      <c r="B709" s="1"/>
      <c r="C709" s="10"/>
      <c r="D709" s="4"/>
      <c r="E709" s="4"/>
      <c r="F709" s="4">
        <f t="shared" si="26"/>
        <v>6563.98</v>
      </c>
      <c r="G709" s="1"/>
      <c r="H709" s="1"/>
      <c r="I709" s="1"/>
      <c r="J709" s="1"/>
      <c r="K709" s="1"/>
      <c r="L709" s="1"/>
      <c r="M709" s="1"/>
      <c r="N709" s="1"/>
      <c r="O709" s="1"/>
      <c r="P709" s="18">
        <f t="shared" si="27"/>
        <v>0</v>
      </c>
    </row>
    <row r="710" spans="1:16">
      <c r="A710" s="1"/>
      <c r="B710" s="1"/>
      <c r="C710" s="10"/>
      <c r="D710" s="4"/>
      <c r="E710" s="4"/>
      <c r="F710" s="4">
        <f t="shared" si="26"/>
        <v>6563.98</v>
      </c>
      <c r="G710" s="1"/>
      <c r="H710" s="1"/>
      <c r="I710" s="1"/>
      <c r="J710" s="1"/>
      <c r="K710" s="1"/>
      <c r="L710" s="1"/>
      <c r="M710" s="1"/>
      <c r="N710" s="1"/>
      <c r="O710" s="1"/>
      <c r="P710" s="18">
        <f t="shared" si="27"/>
        <v>0</v>
      </c>
    </row>
    <row r="711" spans="1:16">
      <c r="A711" s="1"/>
      <c r="B711" s="1"/>
      <c r="C711" s="10"/>
      <c r="D711" s="4"/>
      <c r="E711" s="4"/>
      <c r="F711" s="4">
        <f t="shared" si="26"/>
        <v>6563.98</v>
      </c>
      <c r="G711" s="1"/>
      <c r="H711" s="1"/>
      <c r="I711" s="1"/>
      <c r="J711" s="1"/>
      <c r="K711" s="1"/>
      <c r="L711" s="1"/>
      <c r="M711" s="1"/>
      <c r="N711" s="1"/>
      <c r="O711" s="1"/>
      <c r="P711" s="18">
        <f t="shared" si="27"/>
        <v>0</v>
      </c>
    </row>
    <row r="712" spans="1:16">
      <c r="A712" s="1"/>
      <c r="B712" s="1"/>
      <c r="C712" s="10"/>
      <c r="D712" s="4"/>
      <c r="E712" s="4"/>
      <c r="F712" s="4">
        <f t="shared" si="26"/>
        <v>6563.98</v>
      </c>
      <c r="G712" s="1"/>
      <c r="H712" s="1"/>
      <c r="I712" s="1"/>
      <c r="J712" s="1"/>
      <c r="K712" s="1"/>
      <c r="L712" s="1"/>
      <c r="M712" s="1"/>
      <c r="N712" s="1"/>
      <c r="O712" s="1"/>
      <c r="P712" s="18">
        <f t="shared" si="27"/>
        <v>0</v>
      </c>
    </row>
    <row r="713" spans="1:16">
      <c r="A713" s="1"/>
      <c r="B713" s="1"/>
      <c r="C713" s="10"/>
      <c r="D713" s="4"/>
      <c r="E713" s="4"/>
      <c r="F713" s="4">
        <f t="shared" si="26"/>
        <v>6563.98</v>
      </c>
      <c r="G713" s="1"/>
      <c r="H713" s="1"/>
      <c r="I713" s="1"/>
      <c r="J713" s="1"/>
      <c r="K713" s="1"/>
      <c r="L713" s="1"/>
      <c r="M713" s="1"/>
      <c r="N713" s="1"/>
      <c r="O713" s="1"/>
      <c r="P713" s="18">
        <f t="shared" si="27"/>
        <v>0</v>
      </c>
    </row>
    <row r="714" spans="1:16">
      <c r="A714" s="1"/>
      <c r="B714" s="1"/>
      <c r="C714" s="10"/>
      <c r="D714" s="4"/>
      <c r="E714" s="4"/>
      <c r="F714" s="4">
        <f t="shared" si="26"/>
        <v>6563.98</v>
      </c>
      <c r="G714" s="1"/>
      <c r="H714" s="1"/>
      <c r="I714" s="1"/>
      <c r="J714" s="1"/>
      <c r="K714" s="1"/>
      <c r="L714" s="1"/>
      <c r="M714" s="1"/>
      <c r="N714" s="1"/>
      <c r="O714" s="1"/>
      <c r="P714" s="18">
        <f t="shared" si="27"/>
        <v>0</v>
      </c>
    </row>
    <row r="715" spans="1:16">
      <c r="A715" s="1"/>
      <c r="B715" s="1"/>
      <c r="C715" s="10"/>
      <c r="D715" s="4"/>
      <c r="E715" s="4"/>
      <c r="F715" s="4">
        <f t="shared" si="26"/>
        <v>6563.98</v>
      </c>
      <c r="G715" s="1"/>
      <c r="H715" s="1"/>
      <c r="I715" s="1"/>
      <c r="J715" s="1"/>
      <c r="K715" s="1"/>
      <c r="L715" s="1"/>
      <c r="M715" s="1"/>
      <c r="N715" s="1"/>
      <c r="O715" s="1"/>
      <c r="P715" s="18">
        <f t="shared" si="27"/>
        <v>0</v>
      </c>
    </row>
    <row r="716" spans="1:16">
      <c r="A716" s="1"/>
      <c r="B716" s="1"/>
      <c r="C716" s="10"/>
      <c r="D716" s="4"/>
      <c r="E716" s="4"/>
      <c r="F716" s="4">
        <f t="shared" si="26"/>
        <v>6563.98</v>
      </c>
      <c r="G716" s="1"/>
      <c r="H716" s="1"/>
      <c r="I716" s="1"/>
      <c r="J716" s="1"/>
      <c r="K716" s="1"/>
      <c r="L716" s="1"/>
      <c r="M716" s="1"/>
      <c r="N716" s="1"/>
      <c r="O716" s="1"/>
      <c r="P716" s="18">
        <f t="shared" si="27"/>
        <v>0</v>
      </c>
    </row>
    <row r="717" spans="1:16">
      <c r="A717" s="1"/>
      <c r="B717" s="1"/>
      <c r="C717" s="10"/>
      <c r="D717" s="4"/>
      <c r="E717" s="4"/>
      <c r="F717" s="4">
        <f t="shared" si="26"/>
        <v>6563.98</v>
      </c>
      <c r="G717" s="1"/>
      <c r="H717" s="1"/>
      <c r="I717" s="1"/>
      <c r="J717" s="1"/>
      <c r="K717" s="1"/>
      <c r="L717" s="1"/>
      <c r="M717" s="1"/>
      <c r="N717" s="1"/>
      <c r="O717" s="1"/>
      <c r="P717" s="18">
        <f t="shared" si="27"/>
        <v>0</v>
      </c>
    </row>
    <row r="718" spans="1:16">
      <c r="A718" s="1"/>
      <c r="B718" s="1"/>
      <c r="C718" s="10"/>
      <c r="D718" s="4"/>
      <c r="E718" s="4"/>
      <c r="F718" s="4">
        <f t="shared" si="26"/>
        <v>6563.98</v>
      </c>
      <c r="G718" s="1"/>
      <c r="H718" s="1"/>
      <c r="I718" s="1"/>
      <c r="J718" s="1"/>
      <c r="K718" s="1"/>
      <c r="L718" s="1"/>
      <c r="M718" s="1"/>
      <c r="N718" s="1"/>
      <c r="O718" s="1"/>
      <c r="P718" s="18">
        <f t="shared" si="27"/>
        <v>0</v>
      </c>
    </row>
    <row r="719" spans="1:16">
      <c r="A719" s="1"/>
      <c r="B719" s="1"/>
      <c r="C719" s="10"/>
      <c r="D719" s="4"/>
      <c r="E719" s="4"/>
      <c r="F719" s="4">
        <f t="shared" si="26"/>
        <v>6563.98</v>
      </c>
      <c r="G719" s="1"/>
      <c r="H719" s="1"/>
      <c r="I719" s="1"/>
      <c r="J719" s="1"/>
      <c r="K719" s="1"/>
      <c r="L719" s="1"/>
      <c r="M719" s="1"/>
      <c r="N719" s="1"/>
      <c r="O719" s="1"/>
      <c r="P719" s="18">
        <f t="shared" si="27"/>
        <v>0</v>
      </c>
    </row>
    <row r="720" spans="1:16">
      <c r="A720" s="1"/>
      <c r="B720" s="1"/>
      <c r="C720" s="10"/>
      <c r="D720" s="4"/>
      <c r="E720" s="4"/>
      <c r="F720" s="4">
        <f t="shared" si="26"/>
        <v>6563.98</v>
      </c>
      <c r="G720" s="1"/>
      <c r="H720" s="1"/>
      <c r="I720" s="1"/>
      <c r="J720" s="1"/>
      <c r="K720" s="1"/>
      <c r="L720" s="1"/>
      <c r="M720" s="1"/>
      <c r="N720" s="1"/>
      <c r="O720" s="1"/>
      <c r="P720" s="18">
        <f t="shared" si="27"/>
        <v>0</v>
      </c>
    </row>
    <row r="721" spans="1:16">
      <c r="A721" s="1"/>
      <c r="B721" s="1"/>
      <c r="C721" s="10"/>
      <c r="D721" s="4"/>
      <c r="E721" s="4"/>
      <c r="F721" s="4">
        <f t="shared" ref="F721:F722" si="28">F720+D721-E721</f>
        <v>6563.98</v>
      </c>
      <c r="G721" s="1"/>
      <c r="H721" s="1"/>
      <c r="I721" s="1"/>
      <c r="J721" s="1"/>
      <c r="K721" s="1"/>
      <c r="L721" s="1"/>
      <c r="M721" s="1"/>
      <c r="N721" s="1"/>
      <c r="O721" s="1"/>
      <c r="P721" s="18">
        <f t="shared" ref="P721:P722" si="29">D721+E721-I721-K721-M721-O721</f>
        <v>0</v>
      </c>
    </row>
    <row r="722" spans="1:16">
      <c r="A722" s="1"/>
      <c r="B722" s="1"/>
      <c r="C722" s="10"/>
      <c r="D722" s="4"/>
      <c r="E722" s="4"/>
      <c r="F722" s="4">
        <f t="shared" si="28"/>
        <v>6563.98</v>
      </c>
      <c r="G722" s="1"/>
      <c r="H722" s="1"/>
      <c r="I722" s="1"/>
      <c r="J722" s="1"/>
      <c r="K722" s="1"/>
      <c r="L722" s="1"/>
      <c r="M722" s="1"/>
      <c r="N722" s="1"/>
      <c r="O722" s="1"/>
      <c r="P722" s="18">
        <f t="shared" si="29"/>
        <v>0</v>
      </c>
    </row>
  </sheetData>
  <autoFilter ref="A1:P722"/>
  <dataValidations count="1">
    <dataValidation type="list" allowBlank="1" showInputMessage="1" showErrorMessage="1" sqref="G37">
      <formula1>$B$2:$B$30</formula1>
    </dataValidation>
  </dataValidations>
  <pageMargins left="0.7" right="0.7" top="0.75" bottom="0.75" header="0.3" footer="0.3"/>
  <legacyDrawing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'elenco fornitori'!$B$2:$B$28</xm:f>
          </x14:formula1>
          <xm:sqref>G38:G40 H2:H377 J2:J377 L2:L377 G3:G36 N2:N722</xm:sqref>
        </x14:dataValidation>
        <x14:dataValidation type="list" allowBlank="1" showInputMessage="1" showErrorMessage="1">
          <x14:formula1>
            <xm:f>'elenco fornitori'!$B$2:$B$30</xm:f>
          </x14:formula1>
          <xm:sqref>H378:H722 J378:J722 G41:G447 L378:L722</xm:sqref>
        </x14:dataValidation>
        <x14:dataValidation type="list" allowBlank="1" showInputMessage="1" showErrorMessage="1">
          <x14:formula1>
            <xm:f>'elenco fornitori'!$B$2:$B$31</xm:f>
          </x14:formula1>
          <xm:sqref>G448:G722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B31"/>
  <sheetViews>
    <sheetView workbookViewId="0">
      <selection activeCell="B31" sqref="B31"/>
    </sheetView>
  </sheetViews>
  <sheetFormatPr defaultRowHeight="15"/>
  <cols>
    <col min="2" max="2" width="49.42578125" customWidth="1"/>
  </cols>
  <sheetData>
    <row r="2" spans="2:2">
      <c r="B2" s="1" t="s">
        <v>12</v>
      </c>
    </row>
    <row r="3" spans="2:2">
      <c r="B3" s="1" t="s">
        <v>13</v>
      </c>
    </row>
    <row r="4" spans="2:2">
      <c r="B4" s="1" t="s">
        <v>14</v>
      </c>
    </row>
    <row r="5" spans="2:2">
      <c r="B5" s="1" t="s">
        <v>15</v>
      </c>
    </row>
    <row r="6" spans="2:2">
      <c r="B6" s="1" t="s">
        <v>16</v>
      </c>
    </row>
    <row r="7" spans="2:2">
      <c r="B7" s="1" t="s">
        <v>17</v>
      </c>
    </row>
    <row r="8" spans="2:2">
      <c r="B8" s="1" t="s">
        <v>18</v>
      </c>
    </row>
    <row r="9" spans="2:2">
      <c r="B9" s="1" t="s">
        <v>19</v>
      </c>
    </row>
    <row r="10" spans="2:2">
      <c r="B10" s="1" t="s">
        <v>20</v>
      </c>
    </row>
    <row r="11" spans="2:2">
      <c r="B11" s="1" t="s">
        <v>21</v>
      </c>
    </row>
    <row r="12" spans="2:2">
      <c r="B12" s="1" t="s">
        <v>22</v>
      </c>
    </row>
    <row r="13" spans="2:2">
      <c r="B13" s="1" t="s">
        <v>23</v>
      </c>
    </row>
    <row r="14" spans="2:2">
      <c r="B14" s="1" t="s">
        <v>24</v>
      </c>
    </row>
    <row r="15" spans="2:2">
      <c r="B15" s="1" t="s">
        <v>25</v>
      </c>
    </row>
    <row r="16" spans="2:2">
      <c r="B16" s="1" t="s">
        <v>26</v>
      </c>
    </row>
    <row r="17" spans="2:2">
      <c r="B17" s="1" t="s">
        <v>27</v>
      </c>
    </row>
    <row r="18" spans="2:2">
      <c r="B18" s="1" t="s">
        <v>28</v>
      </c>
    </row>
    <row r="19" spans="2:2">
      <c r="B19" s="1" t="s">
        <v>29</v>
      </c>
    </row>
    <row r="20" spans="2:2">
      <c r="B20" s="1" t="s">
        <v>30</v>
      </c>
    </row>
    <row r="21" spans="2:2">
      <c r="B21" s="1" t="s">
        <v>31</v>
      </c>
    </row>
    <row r="22" spans="2:2">
      <c r="B22" s="1" t="s">
        <v>32</v>
      </c>
    </row>
    <row r="23" spans="2:2">
      <c r="B23" s="1" t="s">
        <v>33</v>
      </c>
    </row>
    <row r="24" spans="2:2">
      <c r="B24" s="1" t="s">
        <v>34</v>
      </c>
    </row>
    <row r="25" spans="2:2">
      <c r="B25" s="1" t="s">
        <v>35</v>
      </c>
    </row>
    <row r="26" spans="2:2">
      <c r="B26" s="1" t="s">
        <v>36</v>
      </c>
    </row>
    <row r="27" spans="2:2">
      <c r="B27" s="1" t="s">
        <v>37</v>
      </c>
    </row>
    <row r="28" spans="2:2">
      <c r="B28" s="1" t="s">
        <v>38</v>
      </c>
    </row>
    <row r="29" spans="2:2">
      <c r="B29" s="1" t="s">
        <v>405</v>
      </c>
    </row>
    <row r="30" spans="2:2">
      <c r="B30" s="8" t="s">
        <v>80</v>
      </c>
    </row>
    <row r="31" spans="2:2">
      <c r="B31" s="17" t="s">
        <v>471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35"/>
  <sheetViews>
    <sheetView topLeftCell="A19" workbookViewId="0">
      <selection activeCell="D41" sqref="D41"/>
    </sheetView>
  </sheetViews>
  <sheetFormatPr defaultRowHeight="15"/>
  <cols>
    <col min="2" max="2" width="43.140625" customWidth="1"/>
    <col min="3" max="3" width="14.5703125" customWidth="1"/>
    <col min="4" max="4" width="15.140625" customWidth="1"/>
    <col min="5" max="5" width="16.5703125" customWidth="1"/>
  </cols>
  <sheetData>
    <row r="2" spans="2:5">
      <c r="B2" t="s">
        <v>0</v>
      </c>
      <c r="D2">
        <v>2023</v>
      </c>
    </row>
    <row r="4" spans="2:5">
      <c r="B4" t="s">
        <v>39</v>
      </c>
      <c r="C4" s="2" t="s">
        <v>3</v>
      </c>
      <c r="D4" s="2" t="s">
        <v>40</v>
      </c>
      <c r="E4" s="2" t="s">
        <v>41</v>
      </c>
    </row>
    <row r="5" spans="2:5">
      <c r="B5" s="3" t="s">
        <v>12</v>
      </c>
      <c r="C5" s="4">
        <f>SUMIF('prima nota'!H$3:H700,'bilancio 2023'!B5,'prima nota'!I$3:I700)+SUMIF('prima nota'!J$3:J700,'bilancio 2023'!B5,'prima nota'!K$3:K700)+SUMIF('prima nota'!L$3:L700,'bilancio 2023'!B5,'prima nota'!M$3:M700)+SUMIF('prima nota'!N$3:N700,'bilancio 2023'!B5,'prima nota'!O$3:O700)</f>
        <v>2843.5</v>
      </c>
      <c r="D5" s="4">
        <f>SUMIF('prima nota'!G$3:G700,'bilancio 2023'!B5,'prima nota'!E$3:E700)</f>
        <v>2780.2</v>
      </c>
      <c r="E5" s="7">
        <f>C5-D5</f>
        <v>63.300000000000182</v>
      </c>
    </row>
    <row r="6" spans="2:5">
      <c r="B6" s="3" t="s">
        <v>13</v>
      </c>
      <c r="C6" s="4">
        <f>SUMIF('prima nota'!H$3:H701,'bilancio 2023'!B6,'prima nota'!I$3:I701)+SUMIF('prima nota'!J$3:J701,'bilancio 2023'!B6,'prima nota'!K$3:K701)+SUMIF('prima nota'!L$3:L701,'bilancio 2023'!B6,'prima nota'!M$3:M701)+SUMIF('prima nota'!N$3:N701,'bilancio 2023'!B6,'prima nota'!O$3:O701)</f>
        <v>29269.7</v>
      </c>
      <c r="D6" s="4">
        <f>SUMIF('prima nota'!G$3:G701,'bilancio 2023'!B6,'prima nota'!E$3:E701)</f>
        <v>29036.05</v>
      </c>
      <c r="E6" s="7">
        <f t="shared" ref="E6:E33" si="0">C6-D6</f>
        <v>233.65000000000146</v>
      </c>
    </row>
    <row r="7" spans="2:5">
      <c r="B7" s="3" t="s">
        <v>14</v>
      </c>
      <c r="C7" s="4">
        <f>SUMIF('prima nota'!H$3:H702,'bilancio 2023'!B7,'prima nota'!I$3:I702)+SUMIF('prima nota'!J$3:J702,'bilancio 2023'!B7,'prima nota'!K$3:K702)+SUMIF('prima nota'!L$3:L702,'bilancio 2023'!B7,'prima nota'!M$3:M702)+SUMIF('prima nota'!N$3:N702,'bilancio 2023'!B7,'prima nota'!O$3:O702)</f>
        <v>5530.9599999999991</v>
      </c>
      <c r="D7" s="4">
        <f>SUMIF('prima nota'!G$3:G702,'bilancio 2023'!B7,'prima nota'!E$3:E702)</f>
        <v>5593.1500000000005</v>
      </c>
      <c r="E7" s="7">
        <f t="shared" si="0"/>
        <v>-62.190000000001419</v>
      </c>
    </row>
    <row r="8" spans="2:5">
      <c r="B8" s="3" t="s">
        <v>15</v>
      </c>
      <c r="C8" s="4">
        <f>SUMIF('prima nota'!H$3:H703,'bilancio 2023'!B8,'prima nota'!I$3:I703)+SUMIF('prima nota'!J$3:J703,'bilancio 2023'!B8,'prima nota'!K$3:K703)+SUMIF('prima nota'!L$3:L703,'bilancio 2023'!B8,'prima nota'!M$3:M703)+SUMIF('prima nota'!N$3:N703,'bilancio 2023'!B8,'prima nota'!O$3:O703)</f>
        <v>7856.29</v>
      </c>
      <c r="D8" s="4">
        <f>SUMIF('prima nota'!G$3:G703,'bilancio 2023'!B8,'prima nota'!E$3:E703)</f>
        <v>7844.2000000000007</v>
      </c>
      <c r="E8" s="7">
        <f t="shared" si="0"/>
        <v>12.089999999999236</v>
      </c>
    </row>
    <row r="9" spans="2:5">
      <c r="B9" s="3" t="s">
        <v>16</v>
      </c>
      <c r="C9" s="4">
        <f>SUMIF('prima nota'!H$3:H704,'bilancio 2023'!B9,'prima nota'!I$3:I704)+SUMIF('prima nota'!J$3:J704,'bilancio 2023'!B9,'prima nota'!K$3:K704)+SUMIF('prima nota'!L$3:L704,'bilancio 2023'!B9,'prima nota'!M$3:M704)+SUMIF('prima nota'!N$3:N704,'bilancio 2023'!B9,'prima nota'!O$3:O704)</f>
        <v>348.75000000000006</v>
      </c>
      <c r="D9" s="4">
        <f>SUMIF('prima nota'!G$3:G704,'bilancio 2023'!B9,'prima nota'!E$3:E704)</f>
        <v>313.98</v>
      </c>
      <c r="E9" s="7">
        <f t="shared" si="0"/>
        <v>34.770000000000039</v>
      </c>
    </row>
    <row r="10" spans="2:5">
      <c r="B10" s="3" t="s">
        <v>17</v>
      </c>
      <c r="C10" s="4">
        <f>SUMIF('prima nota'!H$3:H705,'bilancio 2023'!B10,'prima nota'!I$3:I705)+SUMIF('prima nota'!J$3:J705,'bilancio 2023'!B10,'prima nota'!K$3:K705)+SUMIF('prima nota'!L$3:L705,'bilancio 2023'!B10,'prima nota'!M$3:M705)+SUMIF('prima nota'!N$3:N705,'bilancio 2023'!B10,'prima nota'!O$3:O705)</f>
        <v>2330.9499999999998</v>
      </c>
      <c r="D10" s="4">
        <f>SUMIF('prima nota'!G$3:G705,'bilancio 2023'!B10,'prima nota'!E$3:E705)</f>
        <v>2408.8100000000004</v>
      </c>
      <c r="E10" s="7">
        <f t="shared" si="0"/>
        <v>-77.860000000000582</v>
      </c>
    </row>
    <row r="11" spans="2:5">
      <c r="B11" s="3" t="s">
        <v>18</v>
      </c>
      <c r="C11" s="4">
        <f>SUMIF('prima nota'!H$3:H706,'bilancio 2023'!B11,'prima nota'!I$3:I706)+SUMIF('prima nota'!J$3:J706,'bilancio 2023'!B11,'prima nota'!K$3:K706)+SUMIF('prima nota'!L$3:L706,'bilancio 2023'!B11,'prima nota'!M$3:M706)+SUMIF('prima nota'!N$3:N706,'bilancio 2023'!B11,'prima nota'!O$3:O706)</f>
        <v>0</v>
      </c>
      <c r="D11" s="4">
        <f>SUMIF('prima nota'!G$3:G706,'bilancio 2023'!B11,'prima nota'!E$3:E706)</f>
        <v>0</v>
      </c>
      <c r="E11" s="7">
        <f t="shared" si="0"/>
        <v>0</v>
      </c>
    </row>
    <row r="12" spans="2:5">
      <c r="B12" s="3" t="s">
        <v>19</v>
      </c>
      <c r="C12" s="4">
        <f>SUMIF('prima nota'!H$3:H707,'bilancio 2023'!B12,'prima nota'!I$3:I707)+SUMIF('prima nota'!J$3:J707,'bilancio 2023'!B12,'prima nota'!K$3:K707)+SUMIF('prima nota'!L$3:L707,'bilancio 2023'!B12,'prima nota'!M$3:M707)+SUMIF('prima nota'!N$3:N707,'bilancio 2023'!B12,'prima nota'!O$3:O707)</f>
        <v>8398.2000000000007</v>
      </c>
      <c r="D12" s="4">
        <f>SUMIF('prima nota'!G$3:G707,'bilancio 2023'!B12,'prima nota'!E$3:E707)</f>
        <v>8422.9599999999991</v>
      </c>
      <c r="E12" s="7">
        <f t="shared" si="0"/>
        <v>-24.759999999998399</v>
      </c>
    </row>
    <row r="13" spans="2:5">
      <c r="B13" s="3" t="s">
        <v>20</v>
      </c>
      <c r="C13" s="4">
        <f>SUMIF('prima nota'!H$3:H708,'bilancio 2023'!B13,'prima nota'!I$3:I708)+SUMIF('prima nota'!J$3:J708,'bilancio 2023'!B13,'prima nota'!K$3:K708)+SUMIF('prima nota'!L$3:L708,'bilancio 2023'!B13,'prima nota'!M$3:M708)+SUMIF('prima nota'!N$3:N708,'bilancio 2023'!B13,'prima nota'!O$3:O708)</f>
        <v>0</v>
      </c>
      <c r="D13" s="4">
        <f>SUMIF('prima nota'!G$3:G708,'bilancio 2023'!B13,'prima nota'!E$3:E708)</f>
        <v>0</v>
      </c>
      <c r="E13" s="7">
        <f t="shared" si="0"/>
        <v>0</v>
      </c>
    </row>
    <row r="14" spans="2:5">
      <c r="B14" s="3" t="s">
        <v>21</v>
      </c>
      <c r="C14" s="4">
        <f>SUMIF('prima nota'!H$3:H709,'bilancio 2023'!B14,'prima nota'!I$3:I709)+SUMIF('prima nota'!J$3:J709,'bilancio 2023'!B14,'prima nota'!K$3:K709)+SUMIF('prima nota'!L$3:L709,'bilancio 2023'!B14,'prima nota'!M$3:M709)+SUMIF('prima nota'!N$3:N709,'bilancio 2023'!B14,'prima nota'!O$3:O709)</f>
        <v>3502.31</v>
      </c>
      <c r="D14" s="4">
        <f>SUMIF('prima nota'!G$3:G709,'bilancio 2023'!B14,'prima nota'!E$3:E709)</f>
        <v>3369.2799999999997</v>
      </c>
      <c r="E14" s="7">
        <f t="shared" si="0"/>
        <v>133.0300000000002</v>
      </c>
    </row>
    <row r="15" spans="2:5">
      <c r="B15" s="3" t="s">
        <v>22</v>
      </c>
      <c r="C15" s="4">
        <f>SUMIF('prima nota'!H$3:H710,'bilancio 2023'!B15,'prima nota'!I$3:I710)+SUMIF('prima nota'!J$3:J710,'bilancio 2023'!B15,'prima nota'!K$3:K710)+SUMIF('prima nota'!L$3:L710,'bilancio 2023'!B15,'prima nota'!M$3:M710)+SUMIF('prima nota'!N$3:N710,'bilancio 2023'!B15,'prima nota'!O$3:O710)</f>
        <v>321.81</v>
      </c>
      <c r="D15" s="4">
        <f>SUMIF('prima nota'!G$3:G710,'bilancio 2023'!B15,'prima nota'!E$3:E710)</f>
        <v>334.66</v>
      </c>
      <c r="E15" s="7">
        <f t="shared" si="0"/>
        <v>-12.850000000000023</v>
      </c>
    </row>
    <row r="16" spans="2:5">
      <c r="B16" s="3" t="s">
        <v>23</v>
      </c>
      <c r="C16" s="4">
        <f>SUMIF('prima nota'!H$3:H711,'bilancio 2023'!B16,'prima nota'!I$3:I711)+SUMIF('prima nota'!J$3:J711,'bilancio 2023'!B16,'prima nota'!K$3:K711)+SUMIF('prima nota'!L$3:L711,'bilancio 2023'!B16,'prima nota'!M$3:M711)+SUMIF('prima nota'!N$3:N711,'bilancio 2023'!B16,'prima nota'!O$3:O711)</f>
        <v>1773.9099999999999</v>
      </c>
      <c r="D16" s="4">
        <f>SUMIF('prima nota'!G$3:G711,'bilancio 2023'!B16,'prima nota'!E$3:E711)</f>
        <v>1772.5500000000002</v>
      </c>
      <c r="E16" s="7">
        <f t="shared" si="0"/>
        <v>1.3599999999996726</v>
      </c>
    </row>
    <row r="17" spans="2:5">
      <c r="B17" s="3" t="s">
        <v>24</v>
      </c>
      <c r="C17" s="4">
        <f>SUMIF('prima nota'!H$3:H712,'bilancio 2023'!B17,'prima nota'!I$3:I712)+SUMIF('prima nota'!J$3:J712,'bilancio 2023'!B17,'prima nota'!K$3:K712)+SUMIF('prima nota'!L$3:L712,'bilancio 2023'!B17,'prima nota'!M$3:M712)+SUMIF('prima nota'!N$3:N712,'bilancio 2023'!B17,'prima nota'!O$3:O712)</f>
        <v>2281.6499999999996</v>
      </c>
      <c r="D17" s="4">
        <f>SUMIF('prima nota'!G$3:G712,'bilancio 2023'!B17,'prima nota'!E$3:E712)</f>
        <v>2342.96</v>
      </c>
      <c r="E17" s="7">
        <f t="shared" si="0"/>
        <v>-61.3100000000004</v>
      </c>
    </row>
    <row r="18" spans="2:5">
      <c r="B18" s="3" t="s">
        <v>25</v>
      </c>
      <c r="C18" s="4">
        <f>SUMIF('prima nota'!H$3:H713,'bilancio 2023'!B18,'prima nota'!I$3:I713)+SUMIF('prima nota'!J$3:J713,'bilancio 2023'!B18,'prima nota'!K$3:K713)+SUMIF('prima nota'!L$3:L713,'bilancio 2023'!B18,'prima nota'!M$3:M713)+SUMIF('prima nota'!N$3:N713,'bilancio 2023'!B18,'prima nota'!O$3:O713)</f>
        <v>1655.81</v>
      </c>
      <c r="D18" s="4">
        <f>SUMIF('prima nota'!G$3:G713,'bilancio 2023'!B18,'prima nota'!E$3:E713)</f>
        <v>1628.86</v>
      </c>
      <c r="E18" s="7">
        <f t="shared" si="0"/>
        <v>26.950000000000045</v>
      </c>
    </row>
    <row r="19" spans="2:5">
      <c r="B19" s="3" t="s">
        <v>26</v>
      </c>
      <c r="C19" s="4">
        <f>SUMIF('prima nota'!H$3:H714,'bilancio 2023'!B19,'prima nota'!I$3:I714)+SUMIF('prima nota'!J$3:J714,'bilancio 2023'!B19,'prima nota'!K$3:K714)+SUMIF('prima nota'!L$3:L714,'bilancio 2023'!B19,'prima nota'!M$3:M714)+SUMIF('prima nota'!N$3:N714,'bilancio 2023'!B19,'prima nota'!O$3:O714)</f>
        <v>0</v>
      </c>
      <c r="D19" s="4">
        <f>SUMIF('prima nota'!G$3:G714,'bilancio 2023'!B19,'prima nota'!E$3:E714)</f>
        <v>0</v>
      </c>
      <c r="E19" s="7">
        <f t="shared" si="0"/>
        <v>0</v>
      </c>
    </row>
    <row r="20" spans="2:5">
      <c r="B20" s="3" t="s">
        <v>27</v>
      </c>
      <c r="C20" s="4">
        <f>SUMIF('prima nota'!H$3:H715,'bilancio 2023'!B20,'prima nota'!I$3:I715)+SUMIF('prima nota'!J$3:J715,'bilancio 2023'!B20,'prima nota'!K$3:K715)+SUMIF('prima nota'!L$3:L715,'bilancio 2023'!B20,'prima nota'!M$3:M715)+SUMIF('prima nota'!N$3:N715,'bilancio 2023'!B20,'prima nota'!O$3:O715)</f>
        <v>1406.6</v>
      </c>
      <c r="D20" s="4">
        <f>SUMIF('prima nota'!G$3:G715,'bilancio 2023'!B20,'prima nota'!E$3:E715)</f>
        <v>1420.94</v>
      </c>
      <c r="E20" s="7">
        <f t="shared" si="0"/>
        <v>-14.340000000000146</v>
      </c>
    </row>
    <row r="21" spans="2:5">
      <c r="B21" s="3" t="s">
        <v>28</v>
      </c>
      <c r="C21" s="4">
        <f>SUMIF('prima nota'!H$3:H716,'bilancio 2023'!B21,'prima nota'!I$3:I716)+SUMIF('prima nota'!J$3:J716,'bilancio 2023'!B21,'prima nota'!K$3:K716)+SUMIF('prima nota'!L$3:L716,'bilancio 2023'!B21,'prima nota'!M$3:M716)+SUMIF('prima nota'!N$3:N716,'bilancio 2023'!B21,'prima nota'!O$3:O716)</f>
        <v>750.42</v>
      </c>
      <c r="D21" s="4">
        <f>SUMIF('prima nota'!G$3:G716,'bilancio 2023'!B21,'prima nota'!E$3:E716)</f>
        <v>700.68</v>
      </c>
      <c r="E21" s="7">
        <f t="shared" si="0"/>
        <v>49.740000000000009</v>
      </c>
    </row>
    <row r="22" spans="2:5">
      <c r="B22" s="3" t="s">
        <v>29</v>
      </c>
      <c r="C22" s="4">
        <f>SUMIF('prima nota'!H$3:H717,'bilancio 2023'!B22,'prima nota'!I$3:I717)+SUMIF('prima nota'!J$3:J717,'bilancio 2023'!B22,'prima nota'!K$3:K717)+SUMIF('prima nota'!L$3:L717,'bilancio 2023'!B22,'prima nota'!M$3:M717)+SUMIF('prima nota'!N$3:N717,'bilancio 2023'!B22,'prima nota'!O$3:O717)</f>
        <v>202.4</v>
      </c>
      <c r="D22" s="4">
        <f>SUMIF('prima nota'!G$3:G717,'bilancio 2023'!B22,'prima nota'!E$3:E717)</f>
        <v>206.1</v>
      </c>
      <c r="E22" s="7">
        <f t="shared" si="0"/>
        <v>-3.6999999999999886</v>
      </c>
    </row>
    <row r="23" spans="2:5">
      <c r="B23" s="3" t="s">
        <v>30</v>
      </c>
      <c r="C23" s="4">
        <f>SUMIF('prima nota'!H$3:H718,'bilancio 2023'!B23,'prima nota'!I$3:I718)+SUMIF('prima nota'!J$3:J718,'bilancio 2023'!B23,'prima nota'!K$3:K718)+SUMIF('prima nota'!L$3:L718,'bilancio 2023'!B23,'prima nota'!M$3:M718)+SUMIF('prima nota'!N$3:N718,'bilancio 2023'!B23,'prima nota'!O$3:O718)</f>
        <v>418.9</v>
      </c>
      <c r="D23" s="4">
        <f>SUMIF('prima nota'!G$3:G718,'bilancio 2023'!B23,'prima nota'!E$3:E718)</f>
        <v>476.77</v>
      </c>
      <c r="E23" s="7">
        <f t="shared" si="0"/>
        <v>-57.870000000000005</v>
      </c>
    </row>
    <row r="24" spans="2:5">
      <c r="B24" s="3" t="s">
        <v>31</v>
      </c>
      <c r="C24" s="4">
        <f>SUMIF('prima nota'!H$3:H719,'bilancio 2023'!B24,'prima nota'!I$3:I719)+SUMIF('prima nota'!J$3:J719,'bilancio 2023'!B24,'prima nota'!K$3:K719)+SUMIF('prima nota'!L$3:L719,'bilancio 2023'!B24,'prima nota'!M$3:M719)+SUMIF('prima nota'!N$3:N719,'bilancio 2023'!B24,'prima nota'!O$3:O719)</f>
        <v>0</v>
      </c>
      <c r="D24" s="4">
        <f>SUMIF('prima nota'!G$3:G719,'bilancio 2023'!B24,'prima nota'!E$3:E719)</f>
        <v>160</v>
      </c>
      <c r="E24" s="7">
        <f t="shared" si="0"/>
        <v>-160</v>
      </c>
    </row>
    <row r="25" spans="2:5">
      <c r="B25" s="3" t="s">
        <v>32</v>
      </c>
      <c r="C25" s="4">
        <f>SUMIF('prima nota'!H$3:H720,'bilancio 2023'!B25,'prima nota'!I$3:I720)+SUMIF('prima nota'!J$3:J720,'bilancio 2023'!B25,'prima nota'!K$3:K720)+SUMIF('prima nota'!L$3:L720,'bilancio 2023'!B25,'prima nota'!M$3:M720)+SUMIF('prima nota'!N$3:N720,'bilancio 2023'!B25,'prima nota'!O$3:O720)</f>
        <v>0</v>
      </c>
      <c r="D25" s="4">
        <f>SUMIF('prima nota'!G$3:G720,'bilancio 2023'!B25,'prima nota'!E$3:E720)</f>
        <v>0</v>
      </c>
      <c r="E25" s="7">
        <f t="shared" si="0"/>
        <v>0</v>
      </c>
    </row>
    <row r="26" spans="2:5">
      <c r="B26" s="3" t="s">
        <v>33</v>
      </c>
      <c r="C26" s="4">
        <f>SUMIF('prima nota'!H$3:H721,'bilancio 2023'!B26,'prima nota'!I$3:I721)+SUMIF('prima nota'!J$3:J721,'bilancio 2023'!B26,'prima nota'!K$3:K721)+SUMIF('prima nota'!L$3:L721,'bilancio 2023'!B26,'prima nota'!M$3:M721)+SUMIF('prima nota'!N$3:N721,'bilancio 2023'!B26,'prima nota'!O$3:O721)</f>
        <v>1744.4800000000002</v>
      </c>
      <c r="D26" s="4">
        <f>SUMIF('prima nota'!G$3:G721,'bilancio 2023'!B26,'prima nota'!E$3:E721)</f>
        <v>1789.68</v>
      </c>
      <c r="E26" s="7">
        <f t="shared" si="0"/>
        <v>-45.199999999999818</v>
      </c>
    </row>
    <row r="27" spans="2:5">
      <c r="B27" s="3" t="s">
        <v>34</v>
      </c>
      <c r="C27" s="4">
        <f>SUMIF('prima nota'!H$3:H722,'bilancio 2023'!B27,'prima nota'!I$3:I722)+SUMIF('prima nota'!J$3:J722,'bilancio 2023'!B27,'prima nota'!K$3:K722)+SUMIF('prima nota'!L$3:L722,'bilancio 2023'!B27,'prima nota'!M$3:M722)+SUMIF('prima nota'!N$3:N722,'bilancio 2023'!B27,'prima nota'!O$3:O722)</f>
        <v>0</v>
      </c>
      <c r="D27" s="4">
        <f>SUMIF('prima nota'!G$3:G722,'bilancio 2023'!B27,'prima nota'!E$3:E722)</f>
        <v>56.11</v>
      </c>
      <c r="E27" s="7">
        <f t="shared" si="0"/>
        <v>-56.11</v>
      </c>
    </row>
    <row r="28" spans="2:5">
      <c r="B28" s="3" t="s">
        <v>35</v>
      </c>
      <c r="C28" s="4">
        <f>SUMIF('prima nota'!H$3:H723,'bilancio 2023'!B28,'prima nota'!I$3:I723)+SUMIF('prima nota'!J$3:J723,'bilancio 2023'!B28,'prima nota'!K$3:K723)+SUMIF('prima nota'!L$3:L723,'bilancio 2023'!B28,'prima nota'!M$3:M723)+SUMIF('prima nota'!N$3:N723,'bilancio 2023'!B28,'prima nota'!O$3:O723)</f>
        <v>0</v>
      </c>
      <c r="D28" s="4">
        <f>SUMIF('prima nota'!G$3:G723,'bilancio 2023'!B28,'prima nota'!E$3:E723)</f>
        <v>0</v>
      </c>
      <c r="E28" s="7">
        <f t="shared" si="0"/>
        <v>0</v>
      </c>
    </row>
    <row r="29" spans="2:5">
      <c r="B29" s="3" t="s">
        <v>405</v>
      </c>
      <c r="C29" s="4">
        <f>SUMIF('prima nota'!H$3:H723,'bilancio 2023'!B29,'prima nota'!I$3:I723)+SUMIF('prima nota'!J$3:J723,'bilancio 2023'!B29,'prima nota'!K$3:K723)+SUMIF('prima nota'!L$3:L723,'bilancio 2023'!B29,'prima nota'!M$3:M723)+SUMIF('prima nota'!N$3:N723,'bilancio 2023'!B29,'prima nota'!O$3:O723)</f>
        <v>79.100000000000009</v>
      </c>
      <c r="D29" s="4">
        <f>SUMIF('prima nota'!G$3:G723,'bilancio 2023'!B29,'prima nota'!E$3:E723)</f>
        <v>79.099999999999994</v>
      </c>
      <c r="E29" s="7">
        <f t="shared" ref="E29" si="1">C29-D29</f>
        <v>0</v>
      </c>
    </row>
    <row r="30" spans="2:5">
      <c r="B30" s="3" t="s">
        <v>36</v>
      </c>
      <c r="C30" s="4">
        <f>SUMIF('prima nota'!H$3:H724,'bilancio 2023'!B30,'prima nota'!I$3:I724)+SUMIF('prima nota'!J$3:J724,'bilancio 2023'!B30,'prima nota'!K$3:K724)+SUMIF('prima nota'!L$3:L724,'bilancio 2023'!B30,'prima nota'!M$3:M724)+SUMIF('prima nota'!N$3:N724,'bilancio 2023'!B30,'prima nota'!O$3:O724)</f>
        <v>732</v>
      </c>
      <c r="D30" s="4">
        <f>SUMIF('prima nota'!G$3:G724,'bilancio 2023'!B30,'prima nota'!E$3:E724)</f>
        <v>0</v>
      </c>
      <c r="E30" s="7">
        <f t="shared" si="0"/>
        <v>732</v>
      </c>
    </row>
    <row r="31" spans="2:5">
      <c r="B31" s="3" t="s">
        <v>37</v>
      </c>
      <c r="C31" s="4">
        <f>SUMIF('prima nota'!H$3:H725,'bilancio 2023'!B31,'prima nota'!I$3:I725)+SUMIF('prima nota'!J$3:J725,'bilancio 2023'!B31,'prima nota'!K$3:K725)+SUMIF('prima nota'!L$3:L725,'bilancio 2023'!B31,'prima nota'!M$3:M725)+SUMIF('prima nota'!N$3:N725,'bilancio 2023'!B31,'prima nota'!O$3:O725)</f>
        <v>164</v>
      </c>
      <c r="D31" s="4">
        <f>SUMIF('prima nota'!G$3:G725,'bilancio 2023'!B31,'prima nota'!E$3:E725)</f>
        <v>0</v>
      </c>
      <c r="E31" s="7">
        <f t="shared" si="0"/>
        <v>164</v>
      </c>
    </row>
    <row r="32" spans="2:5">
      <c r="B32" s="3" t="s">
        <v>38</v>
      </c>
      <c r="C32" s="4">
        <f>SUMIF('prima nota'!H$3:H726,'bilancio 2023'!B32,'prima nota'!I$3:I726)+SUMIF('prima nota'!J$3:J726,'bilancio 2023'!B32,'prima nota'!K$3:K726)+SUMIF('prima nota'!L$3:L726,'bilancio 2023'!B32,'prima nota'!M$3:M726)+SUMIF('prima nota'!N$3:N726,'bilancio 2023'!B32,'prima nota'!O$3:O726)</f>
        <v>0</v>
      </c>
      <c r="D32" s="4">
        <f>SUMIF('prima nota'!G$3:G726,'bilancio 2023'!B32,'prima nota'!E$3:E726)</f>
        <v>0</v>
      </c>
      <c r="E32" s="7">
        <f t="shared" si="0"/>
        <v>0</v>
      </c>
    </row>
    <row r="33" spans="2:5">
      <c r="B33" s="8" t="s">
        <v>80</v>
      </c>
      <c r="C33" s="4">
        <f>SUMIF('prima nota'!H$3:H728,'bilancio 2023'!B33,'prima nota'!I$3:I728)+SUMIF('prima nota'!J$3:J728,'bilancio 2023'!B33,'prima nota'!K$3:K728)+SUMIF('prima nota'!L$3:L728,'bilancio 2023'!B33,'prima nota'!M$3:M728)+SUMIF('prima nota'!N$3:N728,'bilancio 2023'!B33,'prima nota'!O$3:O728)</f>
        <v>0</v>
      </c>
      <c r="D33" s="4">
        <f>SUMIF('prima nota'!G$3:G728,'bilancio 2023'!B33,'prima nota'!E$3:E728)</f>
        <v>196.25</v>
      </c>
      <c r="E33" s="7">
        <f t="shared" si="0"/>
        <v>-196.25</v>
      </c>
    </row>
    <row r="34" spans="2:5">
      <c r="B34" s="8" t="s">
        <v>471</v>
      </c>
      <c r="C34" s="4">
        <f>SUMIF('prima nota'!H$3:H729,'bilancio 2023'!B34,'prima nota'!I$3:I729)+SUMIF('prima nota'!J$3:J729,'bilancio 2023'!B34,'prima nota'!K$3:K729)+SUMIF('prima nota'!L$3:L729,'bilancio 2023'!B34,'prima nota'!M$3:M729)+SUMIF('prima nota'!N$3:N729,'bilancio 2023'!B34,'prima nota'!O$3:O729)</f>
        <v>0</v>
      </c>
      <c r="D34" s="4">
        <f>SUMIF('prima nota'!G$3:G729,'bilancio 2023'!B34,'prima nota'!E$3:E729)</f>
        <v>60</v>
      </c>
      <c r="E34" s="7">
        <f t="shared" ref="E34" si="2">C34-D34</f>
        <v>-60</v>
      </c>
    </row>
    <row r="35" spans="2:5">
      <c r="C35" s="9">
        <f>SUM(C5:C34)</f>
        <v>71611.740000000005</v>
      </c>
      <c r="D35" s="9">
        <f>SUM(D5:D34)</f>
        <v>70993.290000000008</v>
      </c>
      <c r="E35" s="9">
        <f>SUM(E5:E34)</f>
        <v>618.45000000000005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31" workbookViewId="0">
      <selection activeCell="B50" sqref="B50"/>
    </sheetView>
  </sheetViews>
  <sheetFormatPr defaultRowHeight="15"/>
  <cols>
    <col min="1" max="1" width="40.42578125" customWidth="1"/>
    <col min="2" max="2" width="15.42578125" customWidth="1"/>
    <col min="3" max="3" width="14.42578125" customWidth="1"/>
    <col min="5" max="5" width="16.85546875" customWidth="1"/>
  </cols>
  <sheetData>
    <row r="1" spans="1:5" ht="18">
      <c r="A1" s="21" t="s">
        <v>731</v>
      </c>
      <c r="B1" s="21">
        <v>2023</v>
      </c>
      <c r="C1" s="21">
        <v>2023</v>
      </c>
    </row>
    <row r="2" spans="1:5" ht="15.75">
      <c r="A2" s="22" t="s">
        <v>695</v>
      </c>
      <c r="B2" s="23" t="s">
        <v>696</v>
      </c>
      <c r="C2" s="23" t="s">
        <v>697</v>
      </c>
    </row>
    <row r="3" spans="1:5">
      <c r="A3" s="24" t="s">
        <v>698</v>
      </c>
      <c r="B3" s="25">
        <f>E7</f>
        <v>0</v>
      </c>
      <c r="C3" s="25"/>
      <c r="E3" s="42"/>
    </row>
    <row r="4" spans="1:5" ht="26.25">
      <c r="A4" s="24" t="s">
        <v>699</v>
      </c>
      <c r="B4" s="25">
        <f>'bilancio 2023'!C30</f>
        <v>732</v>
      </c>
      <c r="C4" s="25"/>
    </row>
    <row r="5" spans="1:5">
      <c r="A5" s="24" t="s">
        <v>700</v>
      </c>
      <c r="B5" s="25">
        <v>0</v>
      </c>
      <c r="C5" s="25"/>
    </row>
    <row r="6" spans="1:5">
      <c r="A6" s="24" t="s">
        <v>701</v>
      </c>
      <c r="B6" s="25">
        <f>'bilancio 2023'!C31+E9</f>
        <v>164</v>
      </c>
      <c r="C6" s="25"/>
    </row>
    <row r="7" spans="1:5">
      <c r="A7" s="24" t="s">
        <v>702</v>
      </c>
      <c r="B7" s="25"/>
      <c r="C7" s="25">
        <f>'bilancio 2023'!D5</f>
        <v>2780.2</v>
      </c>
      <c r="E7" s="20"/>
    </row>
    <row r="8" spans="1:5">
      <c r="A8" s="24" t="s">
        <v>703</v>
      </c>
      <c r="B8" s="25"/>
      <c r="C8" s="25">
        <f>'bilancio 2023'!D6</f>
        <v>29036.05</v>
      </c>
    </row>
    <row r="9" spans="1:5">
      <c r="A9" s="24" t="s">
        <v>704</v>
      </c>
      <c r="B9" s="25"/>
      <c r="C9" s="25">
        <f>'bilancio 2023'!D15</f>
        <v>334.66</v>
      </c>
      <c r="E9" s="42"/>
    </row>
    <row r="10" spans="1:5">
      <c r="A10" s="24" t="s">
        <v>705</v>
      </c>
      <c r="B10" s="25"/>
      <c r="C10" s="25">
        <f>'bilancio 2023'!D17</f>
        <v>2342.96</v>
      </c>
    </row>
    <row r="11" spans="1:5">
      <c r="A11" s="24" t="s">
        <v>729</v>
      </c>
      <c r="B11" s="25"/>
      <c r="C11" s="25">
        <f>'bilancio 2023'!D18</f>
        <v>1628.86</v>
      </c>
    </row>
    <row r="12" spans="1:5">
      <c r="A12" s="24" t="s">
        <v>706</v>
      </c>
      <c r="B12" s="25"/>
      <c r="C12" s="25">
        <f>'bilancio 2023'!D14</f>
        <v>3369.2799999999997</v>
      </c>
    </row>
    <row r="13" spans="1:5">
      <c r="A13" s="24" t="s">
        <v>732</v>
      </c>
      <c r="B13" s="25"/>
      <c r="C13" s="25">
        <f>'bilancio 2023'!D21</f>
        <v>700.68</v>
      </c>
    </row>
    <row r="14" spans="1:5">
      <c r="A14" s="24" t="s">
        <v>707</v>
      </c>
      <c r="B14" s="25"/>
      <c r="C14" s="25">
        <f>'bilancio 2023'!D23</f>
        <v>476.77</v>
      </c>
    </row>
    <row r="15" spans="1:5">
      <c r="A15" s="24" t="s">
        <v>730</v>
      </c>
      <c r="B15" s="25"/>
      <c r="C15" s="25">
        <f>'bilancio 2023'!D9+'bilancio 2023'!D10</f>
        <v>2722.7900000000004</v>
      </c>
    </row>
    <row r="16" spans="1:5">
      <c r="A16" s="24" t="s">
        <v>708</v>
      </c>
      <c r="B16" s="25"/>
      <c r="C16" s="25">
        <f>'bilancio 2023'!D12</f>
        <v>8422.9599999999991</v>
      </c>
    </row>
    <row r="17" spans="1:3">
      <c r="A17" s="24" t="s">
        <v>709</v>
      </c>
      <c r="B17" s="25"/>
      <c r="C17" s="25">
        <f>'bilancio 2023'!D7</f>
        <v>5593.1500000000005</v>
      </c>
    </row>
    <row r="18" spans="1:3">
      <c r="A18" s="24" t="s">
        <v>710</v>
      </c>
      <c r="B18" s="25"/>
      <c r="C18" s="25">
        <f>'bilancio 2023'!D8</f>
        <v>7844.2000000000007</v>
      </c>
    </row>
    <row r="19" spans="1:3">
      <c r="A19" s="24" t="s">
        <v>711</v>
      </c>
      <c r="B19" s="25"/>
      <c r="C19" s="25">
        <f>'bilancio 2023'!D16</f>
        <v>1772.5500000000002</v>
      </c>
    </row>
    <row r="20" spans="1:3">
      <c r="A20" s="26" t="s">
        <v>712</v>
      </c>
      <c r="B20" s="25"/>
      <c r="C20" s="25">
        <v>0</v>
      </c>
    </row>
    <row r="21" spans="1:3" ht="26.25">
      <c r="A21" s="24" t="s">
        <v>714</v>
      </c>
      <c r="B21" s="25"/>
      <c r="C21" s="27">
        <v>0</v>
      </c>
    </row>
    <row r="22" spans="1:3">
      <c r="A22" s="24" t="s">
        <v>715</v>
      </c>
      <c r="B22" s="25"/>
      <c r="C22" s="25">
        <f>'bilancio 2023'!D20</f>
        <v>1420.94</v>
      </c>
    </row>
    <row r="23" spans="1:3">
      <c r="A23" s="24" t="s">
        <v>716</v>
      </c>
      <c r="B23" s="25"/>
      <c r="C23" s="25">
        <f>'bilancio 2023'!D22</f>
        <v>206.1</v>
      </c>
    </row>
    <row r="24" spans="1:3">
      <c r="A24" s="24" t="s">
        <v>717</v>
      </c>
      <c r="B24" s="25"/>
      <c r="C24" s="25">
        <v>0</v>
      </c>
    </row>
    <row r="25" spans="1:3">
      <c r="A25" s="24" t="s">
        <v>718</v>
      </c>
      <c r="B25" s="25"/>
      <c r="C25" s="25">
        <f>'bilancio 2023'!D19</f>
        <v>0</v>
      </c>
    </row>
    <row r="26" spans="1:3">
      <c r="A26" s="24" t="s">
        <v>719</v>
      </c>
      <c r="B26" s="25"/>
      <c r="C26" s="25">
        <f>'bilancio 2023'!D32</f>
        <v>0</v>
      </c>
    </row>
    <row r="27" spans="1:3">
      <c r="A27" s="24" t="s">
        <v>720</v>
      </c>
      <c r="B27" s="25"/>
      <c r="C27" s="25">
        <f>'bilancio 2023'!D28</f>
        <v>0</v>
      </c>
    </row>
    <row r="28" spans="1:3">
      <c r="A28" s="24" t="s">
        <v>721</v>
      </c>
      <c r="B28" s="25"/>
      <c r="C28" s="25">
        <f>'bilancio 2023'!D26</f>
        <v>1789.68</v>
      </c>
    </row>
    <row r="29" spans="1:3">
      <c r="A29" s="24" t="s">
        <v>734</v>
      </c>
      <c r="B29" s="25"/>
      <c r="C29" s="25">
        <f>'bilancio 2023'!D29</f>
        <v>79.099999999999994</v>
      </c>
    </row>
    <row r="30" spans="1:3">
      <c r="A30" s="24" t="s">
        <v>722</v>
      </c>
      <c r="B30" s="25"/>
      <c r="C30" s="25">
        <f>'bilancio 2023'!D33</f>
        <v>196.25</v>
      </c>
    </row>
    <row r="31" spans="1:3">
      <c r="A31" s="24" t="s">
        <v>723</v>
      </c>
      <c r="B31" s="25"/>
      <c r="C31" s="25">
        <f>'bilancio 2023'!D24</f>
        <v>160</v>
      </c>
    </row>
    <row r="32" spans="1:3">
      <c r="A32" s="24" t="s">
        <v>733</v>
      </c>
      <c r="B32" s="25"/>
      <c r="C32" s="25">
        <f>'bilancio 2023'!D34</f>
        <v>60</v>
      </c>
    </row>
    <row r="33" spans="1:3">
      <c r="A33" s="24" t="s">
        <v>713</v>
      </c>
      <c r="B33" s="25"/>
      <c r="C33" s="25">
        <f>'bilancio 2023'!D27</f>
        <v>56.11</v>
      </c>
    </row>
    <row r="34" spans="1:3">
      <c r="A34" s="24"/>
      <c r="B34" s="25"/>
      <c r="C34" s="25"/>
    </row>
    <row r="35" spans="1:3">
      <c r="A35" s="28" t="s">
        <v>724</v>
      </c>
      <c r="B35" s="29">
        <f>SUM(B3:B34)</f>
        <v>896</v>
      </c>
      <c r="C35" s="29">
        <f>SUM(C3:C34)</f>
        <v>70993.290000000008</v>
      </c>
    </row>
    <row r="36" spans="1:3">
      <c r="A36" s="30" t="s">
        <v>736</v>
      </c>
      <c r="B36" s="25"/>
      <c r="C36" s="25">
        <f>B35-C35</f>
        <v>-70097.290000000008</v>
      </c>
    </row>
    <row r="37" spans="1:3">
      <c r="A37" s="31"/>
      <c r="B37" s="32"/>
      <c r="C37" s="32"/>
    </row>
    <row r="38" spans="1:3">
      <c r="A38" s="33" t="s">
        <v>725</v>
      </c>
      <c r="B38" s="32"/>
      <c r="C38" s="32"/>
    </row>
    <row r="39" spans="1:3" ht="26.25">
      <c r="A39" s="30" t="s">
        <v>726</v>
      </c>
      <c r="B39" s="36">
        <v>401.74</v>
      </c>
      <c r="C39" s="35"/>
    </row>
    <row r="40" spans="1:3">
      <c r="A40" s="33"/>
      <c r="B40" s="34"/>
      <c r="C40" s="32"/>
    </row>
    <row r="41" spans="1:3">
      <c r="A41" s="30" t="s">
        <v>727</v>
      </c>
      <c r="B41" s="34">
        <f>SUM(B39:B40)</f>
        <v>401.74</v>
      </c>
      <c r="C41" s="37"/>
    </row>
    <row r="42" spans="1:3">
      <c r="A42" s="33"/>
      <c r="B42" s="38"/>
      <c r="C42" s="32"/>
    </row>
    <row r="43" spans="1:3">
      <c r="A43" s="39" t="s">
        <v>735</v>
      </c>
      <c r="B43" s="40">
        <v>0</v>
      </c>
      <c r="C43" s="32"/>
    </row>
    <row r="44" spans="1:3" ht="26.25">
      <c r="A44" s="39" t="s">
        <v>728</v>
      </c>
      <c r="B44" s="34">
        <f>C36</f>
        <v>-70097.290000000008</v>
      </c>
      <c r="C44" s="35"/>
    </row>
    <row r="45" spans="1:3">
      <c r="A45" s="33"/>
      <c r="B45" s="43"/>
      <c r="C45" s="32"/>
    </row>
    <row r="46" spans="1:3">
      <c r="A46" s="39" t="s">
        <v>737</v>
      </c>
      <c r="B46" s="41">
        <f>B41+B43+C36</f>
        <v>-69695.55</v>
      </c>
      <c r="C46" s="37"/>
    </row>
    <row r="50" spans="2:2">
      <c r="B5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prima nota</vt:lpstr>
      <vt:lpstr>elenco fornitori</vt:lpstr>
      <vt:lpstr>bilancio 2023</vt:lpstr>
      <vt:lpstr>tabella bilancio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2024-04-29T14:57:38Z</dcterms:modified>
</cp:coreProperties>
</file>